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RBAS\2021\Siunčiami\VKC\"/>
    </mc:Choice>
  </mc:AlternateContent>
  <xr:revisionPtr revIDLastSave="0" documentId="13_ncr:1_{DC1ACB44-D3C2-4E56-9F70-E126CBF482DA}" xr6:coauthVersionLast="47" xr6:coauthVersionMax="47" xr10:uidLastSave="{00000000-0000-0000-0000-000000000000}"/>
  <bookViews>
    <workbookView xWindow="-108" yWindow="-108" windowWidth="23256" windowHeight="12576" tabRatio="767" activeTab="2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</sheets>
  <definedNames>
    <definedName name="_xlnm.Print_Area" localSheetId="0">'Finansiniai duomenys'!$B$2:$E$180</definedName>
    <definedName name="_xlnm.Print_Area" localSheetId="1">'Finansiniai duomenys(2015-2016)'!$B$2:$E$149</definedName>
    <definedName name="_xlnm.Print_Area" localSheetId="2">'Suteikta parama'!$B$2:$M$96</definedName>
  </definedNames>
  <calcPr calcId="191029"/>
</workbook>
</file>

<file path=xl/calcChain.xml><?xml version="1.0" encoding="utf-8"?>
<calcChain xmlns="http://schemas.openxmlformats.org/spreadsheetml/2006/main">
  <c r="C151" i="2" l="1"/>
  <c r="C131" i="2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3" i="2"/>
  <c r="C123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  <author>Lina</author>
    <author>Paulius Šimkūnas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CF106A3D-3C39-4939-AF02-6C6DA99B718B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savivaldybė;
Jeigu įmonės teisinė forma savivaldybės įmonė (SĮ), nurodykite - 100,0%</t>
        </r>
      </text>
    </comment>
    <comment ref="C32" authorId="0" shapeId="0" xr:uid="{7BE8C343-F6C1-4727-8E0F-6618E4224FD5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įtraukti ir ilgalaikiai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įtraukti ir ilgalaikiai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ir nuomos įsipareigojimo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ir nuomos įsipareigojimo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B121" authorId="4" shapeId="0" xr:uid="{460E47D2-E481-442C-9AD4-7B7B728310F9}">
      <text>
        <r>
          <rPr>
            <sz val="9"/>
            <color indexed="81"/>
            <rFont val="Tahoma"/>
            <family val="2"/>
            <charset val="186"/>
          </rPr>
          <t>Jei lūkesčių raštas nėra patalpintas internete, atsiųskite jį kaip priedą prie užpildytų lentelių.</t>
        </r>
      </text>
    </comment>
    <comment ref="C124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4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B126" authorId="4" shapeId="0" xr:uid="{A9103A8D-ADE3-43D0-AEFD-D5E4521333EC}">
      <text>
        <r>
          <rPr>
            <sz val="9"/>
            <color indexed="81"/>
            <rFont val="Tahoma"/>
            <family val="2"/>
            <charset val="186"/>
          </rPr>
          <t>Sąvoka apibrėžiama LR įmonių finansinės atskaitomybės įstatyme.</t>
        </r>
      </text>
    </comment>
    <comment ref="C131" authorId="0" shapeId="0" xr:uid="{0E90C3FC-D8EE-4659-B5FD-F5922C8DD8A2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32" authorId="5" shapeId="0" xr:uid="{00000000-0006-0000-0000-00001C000000}">
      <text>
        <r>
          <rPr>
            <sz val="9"/>
            <color indexed="81"/>
            <rFont val="Tahoma"/>
            <family val="2"/>
          </rPr>
          <t>Pasirinkite iš pateikto sąrašo.</t>
        </r>
      </text>
    </comment>
    <comment ref="B133" authorId="5" shapeId="0" xr:uid="{00000000-0006-0000-0000-00001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34" authorId="2" shapeId="0" xr:uid="{00000000-0006-0000-0000-00001E000000}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34" authorId="2" shapeId="0" xr:uid="{00000000-0006-0000-0000-00001F000000}">
      <text>
        <r>
          <rPr>
            <sz val="9"/>
            <color indexed="81"/>
            <rFont val="Tahoma"/>
            <family val="2"/>
          </rPr>
          <t xml:space="preserve">Nurodykite </t>
        </r>
        <r>
          <rPr>
            <u/>
            <sz val="9"/>
            <color indexed="81"/>
            <rFont val="Tahoma"/>
            <family val="2"/>
            <charset val="186"/>
          </rPr>
          <t>pilną</t>
        </r>
        <r>
          <rPr>
            <sz val="9"/>
            <color indexed="81"/>
            <rFont val="Tahoma"/>
            <family val="2"/>
          </rPr>
          <t xml:space="preserve">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D134" authorId="0" shapeId="0" xr:uid="{5945EE37-F774-4566-BF99-D2449B23C90D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34" authorId="6" shapeId="0" xr:uid="{62858FDE-5483-414A-A795-7FA263B17351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35" authorId="5" shapeId="0" xr:uid="{00000000-0006-0000-0000-000021000000}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35" authorId="0" shapeId="0" xr:uid="{A81E7F63-77EA-40B5-8AB6-FB3C2C944ED0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5" authorId="0" shapeId="0" xr:uid="{D2EA86BF-D422-41E4-8A63-BEB255DDC37E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6" authorId="5" shapeId="0" xr:uid="{0BC64BA1-A8E0-48E9-A3D3-984BBDB2D5C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7" authorId="5" shapeId="0" xr:uid="{B63712A4-59BE-47D3-8307-4FFEAAC01F5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8" authorId="5" shapeId="0" xr:uid="{6F6A1A96-30AF-4501-AF8F-48A4D4BA11AA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9" authorId="5" shapeId="0" xr:uid="{E12905E6-8C9A-4DFE-A6CD-A26CCBF92ECE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0" authorId="5" shapeId="0" xr:uid="{92CF30A3-1802-437F-A3E3-1126EEB7D4A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1" authorId="5" shapeId="0" xr:uid="{5B6548E8-F543-48F7-B241-D205FA2647DF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2" authorId="5" shapeId="0" xr:uid="{2C29206C-430F-4620-BDDF-02737C36A5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3" authorId="5" shapeId="0" xr:uid="{E0804523-9A05-4383-9BEB-24A0F035D6C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4" authorId="5" shapeId="0" xr:uid="{D014D4CF-2EF6-4FE4-BBD9-30FF17460FE5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5" authorId="5" shapeId="0" xr:uid="{7F2B4BCA-D479-4D6F-84F4-97921A34D8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6" authorId="5" shapeId="0" xr:uid="{39E874BE-2E01-4C61-A0C7-F39FB95DD60E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7" authorId="5" shapeId="0" xr:uid="{7BD641CD-7190-4379-97B9-C09EE917419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8" authorId="5" shapeId="0" xr:uid="{2C3B81A9-09CE-44CF-AFEE-35708D6A57FA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9" authorId="5" shapeId="0" xr:uid="{F1411F75-77AF-4AB4-B702-366D744B01B6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C151" authorId="0" shapeId="0" xr:uid="{1FE97FF1-53C8-412F-A2EE-80D24A23F929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52" authorId="5" shapeId="0" xr:uid="{00000000-0006-0000-0000-00002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3" authorId="5" shapeId="0" xr:uid="{00000000-0006-0000-0000-00002E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4" authorId="2" shapeId="0" xr:uid="{00000000-0006-0000-0000-00002F000000}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54" authorId="2" shapeId="0" xr:uid="{00000000-0006-0000-0000-000030000000}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54" authorId="0" shapeId="0" xr:uid="{E5FA8A32-4283-42FB-9216-37780F6C2561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54" authorId="6" shapeId="0" xr:uid="{E00BC2CD-85BF-409C-BFAC-CBDD3012F606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55" authorId="5" shapeId="0" xr:uid="{00000000-0006-0000-0000-000032000000}">
      <text>
        <r>
          <rPr>
            <sz val="9"/>
            <color indexed="81"/>
            <rFont val="Tahoma"/>
            <family val="2"/>
          </rPr>
          <t>Jeigu stebėtojų tarybos pirmininkas nepaskirtas, šio laukelio nepildykite.</t>
        </r>
      </text>
    </comment>
    <comment ref="D155" authorId="0" shapeId="0" xr:uid="{DEEC2521-91D9-4C03-B55F-8F50A0DD213C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5" authorId="0" shapeId="0" xr:uid="{A93266C7-4A2B-4854-8F23-E32AEBD3F6A6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6" authorId="0" shapeId="0" xr:uid="{5B200DB3-160D-4552-BCB3-65B0DEB32AC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7" authorId="0" shapeId="0" xr:uid="{A13C5635-800C-4223-9571-6D5C2F4768E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8" authorId="0" shapeId="0" xr:uid="{69CF2CE6-9833-4B1F-ABD5-4016E67CE52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9" authorId="0" shapeId="0" xr:uid="{6B39954B-D660-4565-9F33-F8ED5D658CB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0" authorId="0" shapeId="0" xr:uid="{E139BC00-CE2D-49A8-8179-BEDD21D839F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1" authorId="0" shapeId="0" xr:uid="{7F7F02DE-8EE1-42F0-85B0-C23EE9F52784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2" authorId="0" shapeId="0" xr:uid="{C5679CD3-1434-43E2-B5D5-C484B6394D38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3" authorId="0" shapeId="0" xr:uid="{83EF74BA-36BB-42CD-B744-2AA22533B24B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4" authorId="0" shapeId="0" xr:uid="{E57C4774-8203-4596-B2D0-6DC9F8D0BB6C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5" authorId="0" shapeId="0" xr:uid="{13E23346-E3AE-4770-B2B4-23744E6CE4CE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6" authorId="0" shapeId="0" xr:uid="{2F3DD720-AD7E-4AD5-9523-799ACFFBD6D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7" authorId="0" shapeId="0" xr:uid="{C670ADD7-454F-480A-9FE1-214C0918CD0D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8" authorId="0" shapeId="0" xr:uid="{23472966-AC8C-4FF9-BE87-26811582A4DF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9" authorId="0" shapeId="0" xr:uid="{357DB85D-D70B-45FE-8C45-E96759EC6EE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C177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79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</authors>
  <commentList>
    <comment ref="F14" authorId="0" shapeId="0" xr:uid="{98A7FB29-52EA-4C36-B8CF-4B01803F8A67}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</commentList>
</comments>
</file>

<file path=xl/sharedStrings.xml><?xml version="1.0" encoding="utf-8"?>
<sst xmlns="http://schemas.openxmlformats.org/spreadsheetml/2006/main" count="878" uniqueCount="470">
  <si>
    <t>UAB „Akmenės vandenys“</t>
  </si>
  <si>
    <t>Uždaroji akcinė bendrovė (UAB)</t>
  </si>
  <si>
    <t>UAB „Naujosios Akmenės komunalininkas“</t>
  </si>
  <si>
    <t>UAB Naujosios Akmenės autobusų parkas</t>
  </si>
  <si>
    <t>UAB „Akmenės profilaktinė dezinfekcija“</t>
  </si>
  <si>
    <t>Viešinamos informacijos apie savivaldybių valdomų įmonių veiklą ir rezultatus forma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</si>
  <si>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</si>
  <si>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</si>
  <si>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</si>
  <si>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</si>
  <si>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</si>
  <si>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</si>
  <si>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</si>
  <si>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</si>
  <si>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</si>
  <si>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</si>
  <si>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</si>
  <si>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</si>
  <si>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</si>
  <si>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</si>
  <si>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</si>
  <si>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</si>
  <si>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</si>
  <si>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</si>
  <si>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</si>
  <si>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</si>
  <si>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</si>
  <si>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</si>
  <si>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</si>
  <si>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</si>
  <si>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</si>
  <si>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</si>
  <si>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</si>
  <si>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</si>
  <si>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</si>
  <si>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</si>
  <si>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</si>
  <si>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</si>
  <si>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</si>
  <si>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</si>
  <si>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</si>
  <si>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</si>
  <si>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</si>
  <si>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</si>
  <si>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</si>
  <si>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</si>
  <si>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</si>
  <si>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</si>
  <si>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</si>
  <si>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</si>
  <si>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</si>
  <si>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</si>
  <si>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</si>
  <si>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</si>
  <si>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</si>
  <si>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</si>
  <si>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</si>
  <si>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</si>
  <si>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</si>
  <si>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</si>
  <si>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</si>
  <si>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</si>
  <si>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</si>
  <si>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</si>
  <si>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</si>
  <si>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</si>
  <si>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</si>
  <si>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</si>
  <si>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</si>
  <si>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</si>
  <si>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</si>
  <si>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</si>
  <si>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</si>
  <si>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</si>
  <si>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</si>
  <si>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</si>
  <si>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</si>
  <si>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</si>
  <si>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</si>
  <si>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</si>
  <si>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</si>
  <si>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</si>
  <si>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</si>
  <si>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</si>
  <si>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</si>
  <si>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</si>
  <si>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</si>
  <si>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</si>
  <si>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</si>
  <si>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</si>
  <si>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</si>
  <si>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</si>
  <si>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</si>
  <si>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</si>
  <si>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</si>
  <si>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</si>
  <si>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</si>
  <si>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</si>
  <si>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</si>
  <si>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2019 metai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</si>
  <si>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</si>
  <si>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</si>
  <si>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</si>
  <si>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</si>
  <si>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</si>
  <si>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</si>
  <si>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</si>
  <si>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</si>
  <si>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</si>
  <si>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</si>
  <si>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</si>
  <si>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</si>
  <si>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</si>
  <si>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</si>
  <si>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</si>
  <si>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</si>
  <si>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</si>
  <si>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</si>
  <si>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</si>
  <si>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</si>
  <si>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</si>
  <si>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</si>
  <si>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</si>
  <si>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</si>
  <si>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</si>
  <si>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</si>
  <si>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</si>
  <si>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</si>
  <si>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</si>
  <si>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</si>
  <si>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</si>
  <si>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</si>
  <si>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Praėjęs ataskaitinis laikotarpis 2019-12-31</t>
  </si>
  <si>
    <t>Ataskaitinis laikotarpis              2020-12-31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</si>
  <si>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</si>
  <si>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</si>
  <si>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</si>
  <si>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</si>
  <si>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</si>
  <si>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</si>
  <si>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</si>
  <si>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</si>
  <si>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</si>
  <si>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</si>
  <si>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</si>
  <si>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</si>
  <si>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</si>
  <si>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</si>
  <si>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</si>
  <si>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</si>
  <si>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</si>
  <si>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</si>
  <si>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</si>
  <si>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</si>
  <si>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</si>
  <si>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</si>
  <si>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</si>
  <si>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</si>
  <si>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</si>
  <si>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</si>
  <si>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</si>
  <si>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</si>
  <si>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</si>
  <si>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</si>
  <si>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</si>
  <si>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</si>
  <si>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</si>
  <si>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</si>
  <si>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</si>
  <si>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SĮ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</si>
  <si>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</si>
  <si>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</si>
  <si>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</si>
  <si>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</si>
  <si>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</si>
  <si>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</si>
  <si>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</si>
  <si>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</si>
  <si>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</si>
  <si>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</si>
  <si>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</si>
  <si>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</si>
  <si>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</si>
  <si>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</si>
  <si>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</si>
  <si>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</si>
  <si>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</si>
  <si>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</si>
  <si>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</si>
  <si>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</si>
  <si>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</si>
  <si>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</si>
  <si>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</si>
  <si>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</si>
  <si>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</si>
  <si>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</si>
  <si>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</si>
  <si>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</si>
  <si>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</si>
  <si>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</si>
  <si>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</si>
  <si>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</si>
  <si>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</si>
  <si>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</si>
  <si>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</si>
  <si>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</si>
  <si>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</si>
  <si>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</si>
  <si>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</si>
  <si>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</si>
  <si>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</si>
  <si>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</si>
  <si>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</si>
  <si>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</si>
  <si>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</si>
  <si>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</si>
  <si>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</si>
  <si>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</si>
  <si>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</si>
  <si>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</si>
  <si>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</si>
  <si>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</si>
  <si>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</si>
  <si>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</si>
  <si>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</si>
  <si>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</si>
  <si>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</si>
  <si>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</si>
  <si>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</si>
  <si>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</si>
  <si>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Paskirstytinasis pelnas (nuostoliai) (iš kurio paskiriami dividendai ar pelno įmoka, jei pildoma SĮ)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</si>
  <si>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</si>
  <si>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</si>
  <si>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</si>
  <si>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</si>
  <si>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</si>
  <si>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</si>
  <si>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</si>
  <si>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</si>
  <si>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</si>
  <si>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</si>
  <si>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Ar ataskaitiniais metais buvo didintas įstatinis kapitalas?</t>
  </si>
  <si>
    <t>AB „Panevėžio energija“</t>
  </si>
  <si>
    <t>UAB „Aukštaitijos vandenys“</t>
  </si>
  <si>
    <t>AB „Panevėžio specialus autotransportas“</t>
  </si>
  <si>
    <t>UAB „Panevėžio autobusų parkas“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</si>
  <si>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</si>
  <si>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</si>
  <si>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</si>
  <si>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</si>
  <si>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</si>
  <si>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„Grauduva“</t>
  </si>
  <si>
    <t>Vidutinis metinis darbuotojų skaičius pagal sąrašą per laikotarpį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</si>
  <si>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</si>
  <si>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</si>
  <si>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</si>
  <si>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</si>
  <si>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„Pasvalio vandenys“</t>
  </si>
  <si>
    <t>UAB „Pasvalio autobusų parkas“</t>
  </si>
  <si>
    <t>UAB „Pasvalio knygos“</t>
  </si>
  <si>
    <t>Paskirtų valdybos narių skaičius</t>
  </si>
  <si>
    <t>Taip, sudaryta</t>
  </si>
  <si>
    <t>UAB „Pasvalio butų ūkis“</t>
  </si>
  <si>
    <t>Ar įmonėje sudaryta valdyba?</t>
  </si>
  <si>
    <t>Ne, bet įmonės įstatuose toks organas numatytas</t>
  </si>
  <si>
    <t>SĮ „Plungės būstas“</t>
  </si>
  <si>
    <t xml:space="preserve">(Valdybos narių skaičius, numatytas įstatuose ar kitame dokumente) </t>
  </si>
  <si>
    <t>Ne, pagal įmonės įstatus toks organas nesudaromas</t>
  </si>
  <si>
    <t>UAB „Plungės autobusų parkas“</t>
  </si>
  <si>
    <t>Valdybos narių sąrašas ir jų užimamos pareigos</t>
  </si>
  <si>
    <t>Vardas Pavardė</t>
  </si>
  <si>
    <t>Pozicija ir nepriklausomumas</t>
  </si>
  <si>
    <t>Užimamos pareigos (pagrindinėje darbovietėje)</t>
  </si>
  <si>
    <t>UAB „Plungės šilumos tinklai“</t>
  </si>
  <si>
    <t>Valdybos pirmininkas</t>
  </si>
  <si>
    <t>UAB „Plungės vandenys“</t>
  </si>
  <si>
    <t>Valdybos narys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</si>
  <si>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</si>
  <si>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</si>
  <si>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</si>
  <si>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</si>
  <si>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</si>
  <si>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</si>
  <si>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</si>
  <si>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</si>
  <si>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</si>
  <si>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</si>
  <si>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</si>
  <si>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</si>
  <si>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</si>
  <si>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Pirmininkas</t>
  </si>
  <si>
    <t>AB „Rokiškio butų ūkis“</t>
  </si>
  <si>
    <t>Pirmininkas (nepriklausomas narys)</t>
  </si>
  <si>
    <t>AB „Rokiškio komunalininkas“</t>
  </si>
  <si>
    <t>Paskirtų stebėtojų tarybos narių skaičius</t>
  </si>
  <si>
    <t>Narys</t>
  </si>
  <si>
    <t>UAB „Skuodo šiluma“</t>
  </si>
  <si>
    <t>Ar įmonėje sudaryta stebėtojų taryba?</t>
  </si>
  <si>
    <t>Nepriklausomas narys</t>
  </si>
  <si>
    <t>UAB „Skuodo vandenys“</t>
  </si>
  <si>
    <t>(Stebėtojų tarybos narių skaičius, numatytas įstatuose ar kitame dokumente)</t>
  </si>
  <si>
    <t>UAB „Skuodo autobusai“</t>
  </si>
  <si>
    <t>Stebėtojų tarybos narių sąrašas ir jų užimamos pareigos</t>
  </si>
  <si>
    <t>UAB „Šakių šilumos tinklai“</t>
  </si>
  <si>
    <t>Stebėtojų tarybos pirmininkas</t>
  </si>
  <si>
    <t>UAB „Šakių vandenys“</t>
  </si>
  <si>
    <t>Stebėtojų tarybos narys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</si>
  <si>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</si>
  <si>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</si>
  <si>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</si>
  <si>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</si>
  <si>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</si>
  <si>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</si>
  <si>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</si>
  <si>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</si>
  <si>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</si>
  <si>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</si>
  <si>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</si>
  <si>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</si>
  <si>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</si>
  <si>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</si>
  <si>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</si>
  <si>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</si>
  <si>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</si>
  <si>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</si>
  <si>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</si>
  <si>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</si>
  <si>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</si>
  <si>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</si>
  <si>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</si>
  <si>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</si>
  <si>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</si>
  <si>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</si>
  <si>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</si>
  <si>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</si>
  <si>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</si>
  <si>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</si>
  <si>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</si>
  <si>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</si>
  <si>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</si>
  <si>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</si>
  <si>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</si>
  <si>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</si>
  <si>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</si>
  <si>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</si>
  <si>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</si>
  <si>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</si>
  <si>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</si>
  <si>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</si>
  <si>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</si>
  <si>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</si>
  <si>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</si>
  <si>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</si>
  <si>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</si>
  <si>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</si>
  <si>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</si>
  <si>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</si>
  <si>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</si>
  <si>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</si>
  <si>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</si>
  <si>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</si>
  <si>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</si>
  <si>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</si>
  <si>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</si>
  <si>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</si>
  <si>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</si>
  <si>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</si>
  <si>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</si>
  <si>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</si>
  <si>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</si>
  <si>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</si>
  <si>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</si>
  <si>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</si>
  <si>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</si>
  <si>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</si>
  <si>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</si>
  <si>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</si>
  <si>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</si>
  <si>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</si>
  <si>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</si>
  <si>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</si>
  <si>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</si>
  <si>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</si>
  <si>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</si>
  <si>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</si>
  <si>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</si>
  <si>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</si>
  <si>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</si>
  <si>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</si>
  <si>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</si>
  <si>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</si>
  <si>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</si>
  <si>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</si>
  <si>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</si>
  <si>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</si>
  <si>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</si>
  <si>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</si>
  <si>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</si>
  <si>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</si>
  <si>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</si>
  <si>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</si>
  <si>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</si>
  <si>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</si>
  <si>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</si>
  <si>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</si>
  <si>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</si>
  <si>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</si>
  <si>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</si>
  <si>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</si>
  <si>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</si>
  <si>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</si>
  <si>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</si>
  <si>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</si>
  <si>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</si>
  <si>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</si>
  <si>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</si>
  <si>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</si>
  <si>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</si>
  <si>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Informacija apie savivaldybių valdomų bendrovių suteiktą paramą</t>
  </si>
  <si>
    <t>Ar bendrovė turi pasitvirtinusi bendrovės paramos valdymo taisykles ar paramos fondo paramos valdymo taisykles?</t>
  </si>
  <si>
    <t>Taip, patvirtintos bendrovės paramos valdymo taisyklės</t>
  </si>
  <si>
    <t>Jeigu paramos valdymo taisyklės patvirtintos, nurodykite jų patvirtinimo datą</t>
  </si>
  <si>
    <t>Taip, patvirtintos paramos fondo paramos valdymo taisyklės</t>
  </si>
  <si>
    <t>Ne, paramos valdymo taisyklės nepatvirtintos (nors parama teikiama ar planuojama ją teikti)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</si>
  <si>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</si>
  <si>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</si>
  <si>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</si>
  <si>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</si>
  <si>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</si>
  <si>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</si>
  <si>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</si>
  <si>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</si>
  <si>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Informacija apie suteiktą paramą praėjusiu ataskaitiniu laikotarpiu 2019 metais</t>
  </si>
  <si>
    <t>Informacija apie suteiktą paramą ataskaitiniu laikotarpiu 2020 metais</t>
  </si>
  <si>
    <t>INFORMACIJĄ PILDO TIK BENDROVĖS IR UŽDAROSIOS AKCINĖS BENDROVĖS</t>
  </si>
  <si>
    <t>INFORMACIJA APIE SUTEIKTĄ PARAMĄ PATEIKIAMA TŪKSTANČIAIS EURŲ, VIENO SKAIČIAUS PO KABLELIO TIKSLUMU</t>
  </si>
  <si>
    <t>Ataskaitinis laikotarpis                                                                                                                                              2020-12-31</t>
  </si>
  <si>
    <t>Ar praėjusiu ataskaitiniu laikotarpiu 2019 metais bent vienam subjektui bendrovė suteikė paramą?</t>
  </si>
  <si>
    <t>Ar ataskaitiniu laikotarpiu 2020 metais bent vienam subjektui bendrovė suteikė paramą?</t>
  </si>
  <si>
    <t>Ar bendrovės interneto svetainėje skelbiama informacija apie praėjusiu ataskaitiniu laikotarpiu 2019 metais bendrovės suteiktą paramą?</t>
  </si>
  <si>
    <t>Ar bendrovės interneto svetainėje skelbiama informacija apie ataskaitiniu laikotarpiu 2020 metais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</si>
  <si>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2019 metais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</si>
  <si>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2020 metais neteikė, žemiau esanti informacija nepildoma.</t>
    </r>
  </si>
  <si>
    <t xml:space="preserve">Atsakingo asmens parašas (reikalingas tik skenuotoje versijoje) arba elektroninis parašas </t>
  </si>
  <si>
    <t xml:space="preserve"> Trumpalaikės finansinės skolos</t>
  </si>
  <si>
    <t>Pateikite tikslią internetinės svetainės nuorodą į Jūsų įmonei patvirtintą lūkesčių raštą</t>
  </si>
  <si>
    <t>Viešinamos informacijos apie savivaldybių valdomų įmonių ir jų dukterinių bendrovių veiklą ir rezultatus formos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</si>
  <si>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2019 metais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</si>
  <si>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2020 metais bent vienam subjektui buvo suteikta parama.</t>
    </r>
  </si>
  <si>
    <t>Ataskaitinis laikotarpis                           2020 metai</t>
  </si>
  <si>
    <t>PATVIRTINTA
VšĮ Valdymo koordinavimo centro 
direktoriaus 2021 m. balandžio 1 d.
įsakymu Nr. IV-6</t>
  </si>
  <si>
    <t>pati teikia paslaugas galutiniam vartotojui</t>
  </si>
  <si>
    <t>Alvydas Jasevičius</t>
  </si>
  <si>
    <t>Loreta Nedošovenko</t>
  </si>
  <si>
    <t>Plungės raj. savivaldybė</t>
  </si>
  <si>
    <t>Plungės rajono savivaldybė</t>
  </si>
  <si>
    <t>Vaidotas Balynas</t>
  </si>
  <si>
    <t>Laura Garbenčiūtė-Bakienė</t>
  </si>
  <si>
    <t>Šarūnas Prieskienis</t>
  </si>
  <si>
    <t>Arvydas Liutika</t>
  </si>
  <si>
    <t>Renata Šlekonienė</t>
  </si>
  <si>
    <t>UAB "Plungės vandenys" direktoriaus pavaduotoja finansams</t>
  </si>
  <si>
    <t>Renata Šlekonienė, direktoriaus pavaduotoja finansams</t>
  </si>
  <si>
    <t>Tel. 867330908 el.p. renata.slekoniene@plungesvandenys.lt</t>
  </si>
  <si>
    <t>VĮ „Lietuvos automobilių kelių direkcija“ valdybos narys; Magnibo Dream AB valdybos pirmininkas; Kin Development AB valdybos pirmininkas; Steninge Team AB valdybos pirminkas; UAB „Gelex“ direktorius.</t>
  </si>
  <si>
    <t>Valdybos narių užimamos pareigos- nurodytos visos einamos vadovaujamos pareigos pagal VTEK skelbiamą informaciją (PINREG);                                                                                                                                                      2 priedas neteikiamas, nes bendrovė neturi dukterinių įmonių.</t>
  </si>
  <si>
    <t>KU „Taupa“ vidaus audito vadovė; UAB „ Baltijos ekonomistas“ direktorė; UAB „Okeo Payments“ valdybos narė; UAB „Investicijų ir verslo garantijos“  stebėtojų tarybos narė; „Energijos efektyvumo fondo“ valdybos narė; VĮ Ignalinos atominės elektrinės audito ir rizikos komiteto pirmininkė; AB „Klaipėdos nafta“ nepriklausoma audito komiteto narė; Vidaus auditorių asociacijos valdybos narė; VĮ Oro uostai audito komiteto pirmininkė, asociacijos „Baltic Institute of Corporate Governance“ narė; UNICEF, Jungtinių tautų vaikų fondo Lietuvos nacionalinio komiteto valdybos narė; Tarptautinio vidaus auditorių instituto viešo sektoriaus komiteto narė.</t>
  </si>
  <si>
    <t>UAB „Ekotermija“ direktorius; UAB „Eksergija“ prezidentas; VšĮ Efektyvios energetikos centras direktorius.</t>
  </si>
  <si>
    <t>Plungės raj. savivaldybės administracijos Vietos ūkio skyriaus vedėjas, asociacijos „Plungės rajono savivaldybės Vietos veiklos grupė“ valdybos narys.</t>
  </si>
  <si>
    <t>http://plungesvandenys.lt/wp-content/uploads/2021/04/L%C5%ABkes%C4%8Di%C5%B3-lai%C5%A1kas.pdf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</si>
</sst>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4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color theme="1"/>
      <name val="Segoe UI"/>
      <family val="2"/>
      <charset val="186"/>
    </font>
    <font>
      <sz val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/>
      <right style="medium">
        <color rgb="FF0070C0"/>
      </right>
      <top style="medium">
        <color theme="0" tint="-0.34998626667073579"/>
      </top>
      <bottom/>
      <diagonal/>
    </border>
    <border>
      <left style="thin">
        <color theme="0"/>
      </left>
      <right style="medium">
        <color rgb="FF0070C0"/>
      </right>
      <top/>
      <bottom style="thin">
        <color rgb="FFFFFFFF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417">
    <xf numFmtId="0" fontId="0" fillId="0" borderId="0" xfId="0"/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wrapText="1"/>
      <protection locked="0"/>
    </xf>
    <xf numFmtId="0" fontId="22" fillId="0" borderId="15" xfId="0" applyFont="1" applyBorder="1" applyAlignment="1" applyProtection="1">
      <alignment wrapText="1"/>
      <protection locked="0"/>
    </xf>
    <xf numFmtId="3" fontId="2" fillId="4" borderId="3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2" fillId="4" borderId="5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16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2" fillId="7" borderId="0" xfId="0" applyFont="1" applyFill="1"/>
    <xf numFmtId="0" fontId="0" fillId="7" borderId="0" xfId="0" applyFill="1"/>
    <xf numFmtId="0" fontId="22" fillId="7" borderId="18" xfId="0" applyFont="1" applyFill="1" applyBorder="1"/>
    <xf numFmtId="0" fontId="0" fillId="7" borderId="19" xfId="0" applyFill="1" applyBorder="1"/>
    <xf numFmtId="0" fontId="22" fillId="7" borderId="0" xfId="0" applyFont="1" applyFill="1" applyAlignment="1">
      <alignment wrapText="1"/>
    </xf>
    <xf numFmtId="0" fontId="23" fillId="7" borderId="18" xfId="0" applyFont="1" applyFill="1" applyBorder="1" applyAlignment="1">
      <alignment horizontal="center"/>
    </xf>
    <xf numFmtId="0" fontId="23" fillId="7" borderId="0" xfId="0" applyFont="1" applyFill="1" applyAlignment="1">
      <alignment horizontal="center"/>
    </xf>
    <xf numFmtId="0" fontId="22" fillId="0" borderId="14" xfId="0" applyFont="1" applyBorder="1" applyAlignment="1">
      <alignment wrapText="1"/>
    </xf>
    <xf numFmtId="0" fontId="22" fillId="7" borderId="12" xfId="0" applyFont="1" applyFill="1" applyBorder="1"/>
    <xf numFmtId="0" fontId="22" fillId="0" borderId="23" xfId="0" applyFont="1" applyBorder="1" applyAlignment="1">
      <alignment wrapText="1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46" xfId="0" applyNumberFormat="1" applyFont="1" applyFill="1" applyBorder="1" applyAlignment="1" applyProtection="1">
      <alignment vertical="center"/>
      <protection locked="0"/>
    </xf>
    <xf numFmtId="164" fontId="2" fillId="4" borderId="47" xfId="0" applyNumberFormat="1" applyFont="1" applyFill="1" applyBorder="1" applyAlignment="1" applyProtection="1">
      <alignment vertical="center"/>
      <protection locked="0"/>
    </xf>
    <xf numFmtId="164" fontId="2" fillId="4" borderId="32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/>
    <xf numFmtId="0" fontId="4" fillId="0" borderId="0" xfId="0" applyFont="1" applyAlignment="1">
      <alignment wrapText="1"/>
    </xf>
    <xf numFmtId="0" fontId="3" fillId="0" borderId="0" xfId="0" applyFont="1"/>
    <xf numFmtId="0" fontId="2" fillId="4" borderId="5" xfId="0" quotePrefix="1" applyFont="1" applyFill="1" applyBorder="1" applyAlignment="1">
      <alignment horizontal="right" vertical="center"/>
    </xf>
    <xf numFmtId="0" fontId="2" fillId="0" borderId="0" xfId="0" applyFont="1"/>
    <xf numFmtId="0" fontId="6" fillId="0" borderId="0" xfId="0" applyFont="1" applyAlignment="1">
      <alignment horizontal="left" vertical="center"/>
    </xf>
    <xf numFmtId="0" fontId="5" fillId="2" borderId="0" xfId="0" applyFont="1" applyFill="1"/>
    <xf numFmtId="0" fontId="7" fillId="5" borderId="2" xfId="0" applyFont="1" applyFill="1" applyBorder="1" applyAlignment="1">
      <alignment horizontal="center" wrapText="1"/>
    </xf>
    <xf numFmtId="0" fontId="2" fillId="0" borderId="41" xfId="0" applyFont="1" applyBorder="1"/>
    <xf numFmtId="0" fontId="2" fillId="0" borderId="40" xfId="0" applyFont="1" applyBorder="1"/>
    <xf numFmtId="0" fontId="4" fillId="2" borderId="0" xfId="0" applyFont="1" applyFill="1"/>
    <xf numFmtId="164" fontId="4" fillId="0" borderId="10" xfId="0" applyNumberFormat="1" applyFont="1" applyBorder="1" applyAlignment="1">
      <alignment vertical="center"/>
    </xf>
    <xf numFmtId="0" fontId="11" fillId="0" borderId="0" xfId="0" applyFont="1"/>
    <xf numFmtId="0" fontId="21" fillId="0" borderId="0" xfId="0" applyFont="1"/>
    <xf numFmtId="164" fontId="2" fillId="0" borderId="10" xfId="0" applyNumberFormat="1" applyFont="1" applyBorder="1" applyAlignment="1">
      <alignment vertical="center"/>
    </xf>
    <xf numFmtId="14" fontId="7" fillId="5" borderId="2" xfId="0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12" xfId="0" applyFont="1" applyBorder="1"/>
    <xf numFmtId="0" fontId="2" fillId="0" borderId="43" xfId="0" applyFont="1" applyBorder="1"/>
    <xf numFmtId="3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7" fillId="7" borderId="0" xfId="0" applyFont="1" applyFill="1" applyAlignment="1">
      <alignment horizontal="center" wrapText="1"/>
    </xf>
    <xf numFmtId="0" fontId="2" fillId="0" borderId="39" xfId="0" applyFont="1" applyBorder="1"/>
    <xf numFmtId="0" fontId="2" fillId="0" borderId="2" xfId="0" applyFont="1" applyBorder="1"/>
    <xf numFmtId="164" fontId="4" fillId="4" borderId="0" xfId="0" applyNumberFormat="1" applyFont="1" applyFill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2" xfId="0" applyNumberFormat="1" applyFont="1" applyBorder="1" applyAlignment="1">
      <alignment vertical="center"/>
    </xf>
    <xf numFmtId="0" fontId="2" fillId="0" borderId="48" xfId="0" applyFont="1" applyBorder="1"/>
    <xf numFmtId="3" fontId="2" fillId="7" borderId="0" xfId="0" applyNumberFormat="1" applyFont="1" applyFill="1" applyAlignment="1">
      <alignment vertical="center"/>
    </xf>
    <xf numFmtId="3" fontId="2" fillId="7" borderId="0" xfId="0" applyNumberFormat="1" applyFont="1" applyFill="1" applyAlignment="1">
      <alignment horizontal="center" vertical="center"/>
    </xf>
    <xf numFmtId="0" fontId="2" fillId="0" borderId="20" xfId="0" applyFont="1" applyBorder="1" applyAlignment="1">
      <alignment vertical="center"/>
    </xf>
    <xf numFmtId="164" fontId="2" fillId="4" borderId="49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0" fontId="4" fillId="4" borderId="45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10" fontId="2" fillId="0" borderId="52" xfId="1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54" xfId="0" applyNumberFormat="1" applyFont="1" applyFill="1" applyBorder="1" applyAlignment="1" applyProtection="1">
      <alignment vertical="center"/>
      <protection locked="0"/>
    </xf>
    <xf numFmtId="164" fontId="4" fillId="0" borderId="52" xfId="0" applyNumberFormat="1" applyFont="1" applyBorder="1" applyAlignment="1">
      <alignment vertical="center"/>
    </xf>
    <xf numFmtId="164" fontId="2" fillId="0" borderId="52" xfId="0" applyNumberFormat="1" applyFont="1" applyBorder="1" applyAlignment="1">
      <alignment vertical="center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 applyProtection="1">
      <alignment vertical="center"/>
      <protection locked="0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4" fillId="4" borderId="55" xfId="0" applyNumberFormat="1" applyFont="1" applyFill="1" applyBorder="1" applyAlignment="1" applyProtection="1">
      <alignment vertical="center"/>
      <protection locked="0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164" fontId="2" fillId="4" borderId="57" xfId="0" applyNumberFormat="1" applyFont="1" applyFill="1" applyBorder="1" applyAlignment="1" applyProtection="1">
      <alignment vertical="center"/>
      <protection locked="0"/>
    </xf>
    <xf numFmtId="0" fontId="2" fillId="4" borderId="55" xfId="0" applyFont="1" applyFill="1" applyBorder="1" applyProtection="1">
      <protection locked="0"/>
    </xf>
    <xf numFmtId="0" fontId="4" fillId="4" borderId="58" xfId="0" applyFont="1" applyFill="1" applyBorder="1" applyAlignment="1" applyProtection="1">
      <alignment horizontal="center" wrapText="1"/>
      <protection locked="0"/>
    </xf>
    <xf numFmtId="0" fontId="6" fillId="0" borderId="0" xfId="0" applyFont="1"/>
    <xf numFmtId="0" fontId="1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5" borderId="2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22" fillId="0" borderId="0" xfId="0" quotePrefix="1" applyFont="1" applyAlignment="1">
      <alignment horizontal="left" wrapText="1" indent="1"/>
    </xf>
    <xf numFmtId="3" fontId="6" fillId="0" borderId="0" xfId="0" applyNumberFormat="1" applyFont="1" applyAlignment="1">
      <alignment horizontal="left" indent="1"/>
    </xf>
    <xf numFmtId="3" fontId="14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center" wrapText="1" indent="1"/>
    </xf>
    <xf numFmtId="3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4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 indent="1"/>
    </xf>
    <xf numFmtId="0" fontId="2" fillId="6" borderId="0" xfId="0" quotePrefix="1" applyFont="1" applyFill="1" applyAlignment="1">
      <alignment horizontal="left" wrapText="1" indent="2"/>
    </xf>
    <xf numFmtId="0" fontId="6" fillId="0" borderId="0" xfId="0" quotePrefix="1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32" fillId="0" borderId="0" xfId="0" applyFont="1"/>
    <xf numFmtId="0" fontId="11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6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3"/>
    </xf>
    <xf numFmtId="0" fontId="13" fillId="0" borderId="0" xfId="0" applyFont="1" applyAlignment="1">
      <alignment horizontal="left" wrapText="1" indent="2"/>
    </xf>
    <xf numFmtId="0" fontId="13" fillId="0" borderId="39" xfId="0" applyFont="1" applyBorder="1" applyAlignment="1">
      <alignment horizontal="left" wrapText="1" indent="2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7" borderId="0" xfId="0" applyFont="1" applyFill="1"/>
    <xf numFmtId="165" fontId="2" fillId="4" borderId="51" xfId="1" applyNumberFormat="1" applyFont="1" applyFill="1" applyBorder="1" applyAlignment="1" applyProtection="1">
      <alignment vertical="center"/>
    </xf>
    <xf numFmtId="164" fontId="4" fillId="4" borderId="38" xfId="0" applyNumberFormat="1" applyFont="1" applyFill="1" applyBorder="1" applyAlignment="1" applyProtection="1">
      <alignment vertical="center"/>
      <protection locked="0"/>
    </xf>
    <xf numFmtId="164" fontId="2" fillId="4" borderId="37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0" fontId="5" fillId="7" borderId="0" xfId="0" applyFont="1" applyFill="1"/>
    <xf numFmtId="0" fontId="4" fillId="7" borderId="0" xfId="0" applyFont="1" applyFill="1"/>
    <xf numFmtId="0" fontId="2" fillId="7" borderId="3" xfId="0" applyFont="1" applyFill="1" applyBorder="1"/>
    <xf numFmtId="0" fontId="2" fillId="0" borderId="39" xfId="0" applyFont="1" applyBorder="1" applyAlignment="1">
      <alignment vertical="center"/>
    </xf>
    <xf numFmtId="0" fontId="22" fillId="7" borderId="55" xfId="0" applyFont="1" applyFill="1" applyBorder="1"/>
    <xf numFmtId="0" fontId="27" fillId="7" borderId="55" xfId="0" applyFont="1" applyFill="1" applyBorder="1"/>
    <xf numFmtId="0" fontId="28" fillId="7" borderId="55" xfId="0" applyFont="1" applyFill="1" applyBorder="1"/>
    <xf numFmtId="0" fontId="23" fillId="7" borderId="55" xfId="0" applyFont="1" applyFill="1" applyBorder="1" applyAlignment="1">
      <alignment horizontal="center"/>
    </xf>
    <xf numFmtId="0" fontId="22" fillId="7" borderId="55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2" fillId="0" borderId="45" xfId="0" applyFont="1" applyBorder="1"/>
    <xf numFmtId="0" fontId="5" fillId="0" borderId="0" xfId="0" applyFont="1" applyAlignment="1">
      <alignment horizontal="left" vertical="center"/>
    </xf>
    <xf numFmtId="0" fontId="2" fillId="4" borderId="5" xfId="0" applyFont="1" applyFill="1" applyBorder="1" applyAlignment="1">
      <alignment horizontal="right" vertical="center"/>
    </xf>
    <xf numFmtId="0" fontId="2" fillId="2" borderId="62" xfId="0" applyFont="1" applyFill="1" applyBorder="1"/>
    <xf numFmtId="0" fontId="22" fillId="7" borderId="55" xfId="0" applyFont="1" applyFill="1" applyBorder="1" applyAlignment="1">
      <alignment horizontal="left" vertical="top" wrapText="1"/>
    </xf>
    <xf numFmtId="0" fontId="22" fillId="7" borderId="0" xfId="0" applyFont="1" applyFill="1" applyAlignment="1">
      <alignment horizontal="left" vertical="top" wrapText="1"/>
    </xf>
    <xf numFmtId="0" fontId="22" fillId="7" borderId="0" xfId="0" applyFont="1" applyFill="1" applyAlignment="1">
      <alignment horizontal="left"/>
    </xf>
    <xf numFmtId="0" fontId="12" fillId="0" borderId="63" xfId="0" applyFont="1" applyBorder="1" applyAlignment="1">
      <alignment wrapText="1"/>
    </xf>
    <xf numFmtId="0" fontId="12" fillId="0" borderId="64" xfId="0" applyFont="1" applyBorder="1" applyAlignment="1">
      <alignment wrapText="1"/>
    </xf>
    <xf numFmtId="0" fontId="12" fillId="0" borderId="66" xfId="0" applyFont="1" applyBorder="1" applyAlignment="1">
      <alignment wrapText="1"/>
    </xf>
    <xf numFmtId="0" fontId="12" fillId="0" borderId="67" xfId="0" applyFont="1" applyBorder="1" applyAlignment="1">
      <alignment wrapText="1"/>
    </xf>
    <xf numFmtId="0" fontId="4" fillId="0" borderId="66" xfId="0" applyFont="1" applyBorder="1" applyAlignment="1">
      <alignment wrapText="1"/>
    </xf>
    <xf numFmtId="0" fontId="3" fillId="0" borderId="67" xfId="0" applyFont="1" applyBorder="1"/>
    <xf numFmtId="0" fontId="17" fillId="0" borderId="66" xfId="0" applyFont="1" applyBorder="1"/>
    <xf numFmtId="0" fontId="6" fillId="0" borderId="66" xfId="0" applyFont="1" applyBorder="1" applyAlignment="1">
      <alignment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4" fillId="0" borderId="67" xfId="0" applyFont="1" applyBorder="1" applyAlignment="1">
      <alignment vertical="center" wrapText="1"/>
    </xf>
    <xf numFmtId="0" fontId="6" fillId="0" borderId="66" xfId="0" applyFont="1" applyBorder="1" applyAlignment="1">
      <alignment horizontal="left" vertical="center" indent="1"/>
    </xf>
    <xf numFmtId="165" fontId="2" fillId="4" borderId="71" xfId="1" applyNumberFormat="1" applyFont="1" applyFill="1" applyBorder="1" applyAlignment="1" applyProtection="1">
      <alignment vertical="center"/>
      <protection locked="0"/>
    </xf>
    <xf numFmtId="10" fontId="2" fillId="0" borderId="72" xfId="1" applyNumberFormat="1" applyFont="1" applyBorder="1" applyAlignment="1" applyProtection="1">
      <alignment vertical="center"/>
    </xf>
    <xf numFmtId="0" fontId="2" fillId="0" borderId="67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/>
    </xf>
    <xf numFmtId="0" fontId="2" fillId="0" borderId="66" xfId="0" applyFont="1" applyBorder="1"/>
    <xf numFmtId="0" fontId="7" fillId="5" borderId="74" xfId="0" applyFont="1" applyFill="1" applyBorder="1" applyAlignment="1">
      <alignment vertical="center"/>
    </xf>
    <xf numFmtId="0" fontId="7" fillId="5" borderId="75" xfId="0" applyFont="1" applyFill="1" applyBorder="1" applyAlignment="1">
      <alignment horizontal="center" wrapText="1"/>
    </xf>
    <xf numFmtId="0" fontId="6" fillId="0" borderId="66" xfId="0" applyFont="1" applyBorder="1" applyAlignment="1">
      <alignment horizontal="left"/>
    </xf>
    <xf numFmtId="164" fontId="2" fillId="4" borderId="76" xfId="0" applyNumberFormat="1" applyFont="1" applyFill="1" applyBorder="1" applyAlignment="1" applyProtection="1">
      <alignment vertical="center"/>
      <protection locked="0"/>
    </xf>
    <xf numFmtId="164" fontId="2" fillId="4" borderId="7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>
      <alignment horizontal="left"/>
    </xf>
    <xf numFmtId="164" fontId="4" fillId="0" borderId="72" xfId="0" applyNumberFormat="1" applyFont="1" applyBorder="1" applyAlignment="1">
      <alignment vertical="center"/>
    </xf>
    <xf numFmtId="164" fontId="2" fillId="4" borderId="79" xfId="0" applyNumberFormat="1" applyFont="1" applyFill="1" applyBorder="1" applyAlignment="1" applyProtection="1">
      <alignment vertical="center"/>
      <protection locked="0"/>
    </xf>
    <xf numFmtId="164" fontId="2" fillId="4" borderId="73" xfId="0" applyNumberFormat="1" applyFont="1" applyFill="1" applyBorder="1" applyAlignment="1" applyProtection="1">
      <alignment vertical="center"/>
      <protection locked="0"/>
    </xf>
    <xf numFmtId="164" fontId="2" fillId="4" borderId="67" xfId="0" applyNumberFormat="1" applyFont="1" applyFill="1" applyBorder="1" applyAlignment="1" applyProtection="1">
      <alignment vertical="center"/>
      <protection locked="0"/>
    </xf>
    <xf numFmtId="164" fontId="2" fillId="0" borderId="72" xfId="0" applyNumberFormat="1" applyFont="1" applyBorder="1" applyAlignment="1">
      <alignment vertical="center"/>
    </xf>
    <xf numFmtId="0" fontId="6" fillId="0" borderId="66" xfId="0" applyFont="1" applyBorder="1" applyAlignment="1">
      <alignment horizontal="left" indent="1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164" fontId="2" fillId="4" borderId="70" xfId="0" applyNumberFormat="1" applyFont="1" applyFill="1" applyBorder="1" applyAlignment="1" applyProtection="1">
      <alignment vertical="center"/>
      <protection locked="0"/>
    </xf>
    <xf numFmtId="164" fontId="2" fillId="4" borderId="80" xfId="0" applyNumberFormat="1" applyFont="1" applyFill="1" applyBorder="1" applyAlignment="1" applyProtection="1">
      <alignment vertical="center"/>
      <protection locked="0"/>
    </xf>
    <xf numFmtId="0" fontId="22" fillId="0" borderId="66" xfId="0" quotePrefix="1" applyFont="1" applyBorder="1" applyAlignment="1">
      <alignment horizontal="left" wrapText="1" indent="1"/>
    </xf>
    <xf numFmtId="0" fontId="2" fillId="0" borderId="67" xfId="0" applyFont="1" applyBorder="1"/>
    <xf numFmtId="3" fontId="6" fillId="0" borderId="66" xfId="0" applyNumberFormat="1" applyFont="1" applyBorder="1" applyAlignment="1">
      <alignment horizontal="left" indent="1"/>
    </xf>
    <xf numFmtId="164" fontId="2" fillId="4" borderId="69" xfId="0" applyNumberFormat="1" applyFont="1" applyFill="1" applyBorder="1" applyAlignment="1" applyProtection="1">
      <alignment vertical="center"/>
      <protection locked="0"/>
    </xf>
    <xf numFmtId="3" fontId="14" fillId="0" borderId="66" xfId="0" applyNumberFormat="1" applyFont="1" applyBorder="1" applyAlignment="1">
      <alignment horizontal="left"/>
    </xf>
    <xf numFmtId="164" fontId="4" fillId="0" borderId="67" xfId="0" applyNumberFormat="1" applyFont="1" applyBorder="1" applyAlignment="1">
      <alignment vertical="center"/>
    </xf>
    <xf numFmtId="164" fontId="2" fillId="0" borderId="67" xfId="0" applyNumberFormat="1" applyFont="1" applyBorder="1" applyAlignment="1">
      <alignment vertical="center"/>
    </xf>
    <xf numFmtId="3" fontId="2" fillId="0" borderId="66" xfId="0" applyNumberFormat="1" applyFont="1" applyBorder="1" applyAlignment="1">
      <alignment horizontal="left" vertical="center" wrapText="1" indent="1"/>
    </xf>
    <xf numFmtId="3" fontId="2" fillId="0" borderId="66" xfId="0" applyNumberFormat="1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164" fontId="2" fillId="4" borderId="81" xfId="0" applyNumberFormat="1" applyFont="1" applyFill="1" applyBorder="1" applyAlignment="1" applyProtection="1">
      <alignment vertical="center"/>
      <protection locked="0"/>
    </xf>
    <xf numFmtId="0" fontId="14" fillId="6" borderId="66" xfId="0" applyFont="1" applyFill="1" applyBorder="1" applyAlignment="1">
      <alignment horizontal="left"/>
    </xf>
    <xf numFmtId="0" fontId="6" fillId="6" borderId="66" xfId="0" applyFont="1" applyFill="1" applyBorder="1" applyAlignment="1">
      <alignment horizontal="left"/>
    </xf>
    <xf numFmtId="0" fontId="2" fillId="6" borderId="66" xfId="0" applyFont="1" applyFill="1" applyBorder="1" applyAlignment="1">
      <alignment horizontal="left" wrapText="1" indent="1"/>
    </xf>
    <xf numFmtId="0" fontId="2" fillId="6" borderId="66" xfId="0" quotePrefix="1" applyFont="1" applyFill="1" applyBorder="1" applyAlignment="1">
      <alignment horizontal="left" wrapText="1" indent="2"/>
    </xf>
    <xf numFmtId="164" fontId="2" fillId="4" borderId="82" xfId="0" applyNumberFormat="1" applyFont="1" applyFill="1" applyBorder="1" applyAlignment="1" applyProtection="1">
      <alignment vertical="center"/>
      <protection locked="0"/>
    </xf>
    <xf numFmtId="0" fontId="6" fillId="0" borderId="66" xfId="0" quotePrefix="1" applyFont="1" applyBorder="1" applyAlignment="1">
      <alignment horizontal="left" indent="2"/>
    </xf>
    <xf numFmtId="3" fontId="4" fillId="0" borderId="67" xfId="0" applyNumberFormat="1" applyFont="1" applyBorder="1" applyAlignment="1">
      <alignment vertical="center"/>
    </xf>
    <xf numFmtId="164" fontId="4" fillId="0" borderId="67" xfId="0" applyNumberFormat="1" applyFont="1" applyBorder="1" applyAlignment="1">
      <alignment horizontal="right" vertical="center"/>
    </xf>
    <xf numFmtId="0" fontId="32" fillId="0" borderId="66" xfId="0" applyFont="1" applyBorder="1"/>
    <xf numFmtId="0" fontId="2" fillId="4" borderId="80" xfId="0" applyFont="1" applyFill="1" applyBorder="1" applyProtection="1">
      <protection locked="0"/>
    </xf>
    <xf numFmtId="0" fontId="6" fillId="0" borderId="66" xfId="0" applyFont="1" applyBorder="1" applyAlignment="1">
      <alignment horizontal="left" wrapText="1"/>
    </xf>
    <xf numFmtId="0" fontId="6" fillId="0" borderId="66" xfId="0" quotePrefix="1" applyFont="1" applyBorder="1" applyAlignment="1">
      <alignment horizontal="left" wrapText="1"/>
    </xf>
    <xf numFmtId="0" fontId="32" fillId="0" borderId="66" xfId="0" applyFont="1" applyBorder="1" applyAlignment="1">
      <alignment horizontal="left" wrapText="1"/>
    </xf>
    <xf numFmtId="0" fontId="11" fillId="7" borderId="66" xfId="0" applyFont="1" applyFill="1" applyBorder="1" applyAlignment="1">
      <alignment vertical="center"/>
    </xf>
    <xf numFmtId="0" fontId="11" fillId="7" borderId="66" xfId="0" quotePrefix="1" applyFont="1" applyFill="1" applyBorder="1" applyAlignment="1">
      <alignment vertical="center"/>
    </xf>
    <xf numFmtId="0" fontId="6" fillId="0" borderId="66" xfId="0" applyFont="1" applyBorder="1"/>
    <xf numFmtId="0" fontId="7" fillId="7" borderId="67" xfId="0" applyFont="1" applyFill="1" applyBorder="1" applyAlignment="1">
      <alignment horizontal="center" wrapText="1"/>
    </xf>
    <xf numFmtId="0" fontId="38" fillId="0" borderId="66" xfId="0" applyFont="1" applyBorder="1" applyAlignment="1">
      <alignment vertical="center" wrapText="1"/>
    </xf>
    <xf numFmtId="0" fontId="2" fillId="0" borderId="67" xfId="0" applyFont="1" applyBorder="1" applyAlignment="1">
      <alignment vertical="center"/>
    </xf>
    <xf numFmtId="0" fontId="11" fillId="0" borderId="66" xfId="0" applyFont="1" applyBorder="1" applyAlignment="1">
      <alignment horizontal="left" wrapText="1" indent="1"/>
    </xf>
    <xf numFmtId="164" fontId="2" fillId="4" borderId="83" xfId="0" applyNumberFormat="1" applyFont="1" applyFill="1" applyBorder="1" applyAlignment="1" applyProtection="1">
      <alignment vertical="center"/>
      <protection locked="0"/>
    </xf>
    <xf numFmtId="0" fontId="11" fillId="0" borderId="66" xfId="0" applyFont="1" applyBorder="1" applyAlignment="1">
      <alignment horizontal="left" wrapText="1" indent="3"/>
    </xf>
    <xf numFmtId="0" fontId="13" fillId="0" borderId="84" xfId="0" applyFont="1" applyBorder="1" applyAlignment="1">
      <alignment horizontal="left" wrapText="1" indent="2"/>
    </xf>
    <xf numFmtId="0" fontId="2" fillId="7" borderId="85" xfId="0" applyFont="1" applyFill="1" applyBorder="1"/>
    <xf numFmtId="0" fontId="8" fillId="0" borderId="66" xfId="0" applyFont="1" applyBorder="1" applyAlignment="1">
      <alignment horizontal="left" wrapText="1" indent="2"/>
    </xf>
    <xf numFmtId="0" fontId="6" fillId="6" borderId="67" xfId="0" applyFont="1" applyFill="1" applyBorder="1" applyAlignment="1">
      <alignment vertical="center"/>
    </xf>
    <xf numFmtId="0" fontId="4" fillId="0" borderId="66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 wrapText="1"/>
    </xf>
    <xf numFmtId="0" fontId="2" fillId="0" borderId="66" xfId="0" applyFont="1" applyBorder="1" applyAlignment="1">
      <alignment vertical="center"/>
    </xf>
    <xf numFmtId="3" fontId="2" fillId="7" borderId="67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left" vertical="top" wrapText="1"/>
    </xf>
    <xf numFmtId="0" fontId="6" fillId="0" borderId="67" xfId="0" applyFont="1" applyBorder="1"/>
    <xf numFmtId="0" fontId="2" fillId="0" borderId="66" xfId="0" applyFont="1" applyBorder="1" applyAlignment="1">
      <alignment wrapText="1"/>
    </xf>
    <xf numFmtId="0" fontId="2" fillId="0" borderId="66" xfId="0" applyFont="1" applyBorder="1" applyAlignment="1">
      <alignment vertical="center" wrapText="1"/>
    </xf>
    <xf numFmtId="0" fontId="2" fillId="0" borderId="88" xfId="0" applyFont="1" applyBorder="1"/>
    <xf numFmtId="0" fontId="2" fillId="0" borderId="89" xfId="0" applyFont="1" applyBorder="1"/>
    <xf numFmtId="0" fontId="2" fillId="0" borderId="90" xfId="0" applyFont="1" applyBorder="1"/>
    <xf numFmtId="0" fontId="7" fillId="5" borderId="2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vertical="center" wrapText="1"/>
    </xf>
    <xf numFmtId="0" fontId="0" fillId="7" borderId="63" xfId="0" applyFill="1" applyBorder="1"/>
    <xf numFmtId="0" fontId="27" fillId="7" borderId="91" xfId="0" applyFont="1" applyFill="1" applyBorder="1"/>
    <xf numFmtId="0" fontId="22" fillId="7" borderId="64" xfId="0" applyFont="1" applyFill="1" applyBorder="1"/>
    <xf numFmtId="0" fontId="22" fillId="7" borderId="92" xfId="0" applyFont="1" applyFill="1" applyBorder="1"/>
    <xf numFmtId="0" fontId="0" fillId="7" borderId="93" xfId="0" applyFill="1" applyBorder="1"/>
    <xf numFmtId="0" fontId="22" fillId="7" borderId="91" xfId="0" applyFont="1" applyFill="1" applyBorder="1"/>
    <xf numFmtId="0" fontId="0" fillId="7" borderId="66" xfId="0" applyFill="1" applyBorder="1"/>
    <xf numFmtId="0" fontId="22" fillId="7" borderId="67" xfId="0" applyFont="1" applyFill="1" applyBorder="1"/>
    <xf numFmtId="0" fontId="22" fillId="7" borderId="67" xfId="0" applyFont="1" applyFill="1" applyBorder="1" applyAlignment="1">
      <alignment horizontal="center"/>
    </xf>
    <xf numFmtId="0" fontId="0" fillId="7" borderId="94" xfId="0" applyFill="1" applyBorder="1"/>
    <xf numFmtId="0" fontId="23" fillId="7" borderId="67" xfId="0" applyFont="1" applyFill="1" applyBorder="1" applyAlignment="1">
      <alignment horizontal="center"/>
    </xf>
    <xf numFmtId="0" fontId="22" fillId="7" borderId="67" xfId="0" applyFont="1" applyFill="1" applyBorder="1" applyAlignment="1">
      <alignment horizontal="left" vertical="top"/>
    </xf>
    <xf numFmtId="0" fontId="22" fillId="7" borderId="95" xfId="0" applyFont="1" applyFill="1" applyBorder="1" applyAlignment="1">
      <alignment horizontal="center" vertical="center" wrapText="1"/>
    </xf>
    <xf numFmtId="0" fontId="22" fillId="7" borderId="95" xfId="0" applyFont="1" applyFill="1" applyBorder="1"/>
    <xf numFmtId="0" fontId="23" fillId="7" borderId="67" xfId="0" applyFont="1" applyFill="1" applyBorder="1" applyAlignment="1">
      <alignment horizontal="left"/>
    </xf>
    <xf numFmtId="0" fontId="22" fillId="7" borderId="67" xfId="0" applyFont="1" applyFill="1" applyBorder="1" applyAlignment="1">
      <alignment horizontal="left"/>
    </xf>
    <xf numFmtId="0" fontId="0" fillId="7" borderId="88" xfId="0" applyFill="1" applyBorder="1"/>
    <xf numFmtId="0" fontId="22" fillId="7" borderId="97" xfId="0" applyFont="1" applyFill="1" applyBorder="1"/>
    <xf numFmtId="0" fontId="22" fillId="7" borderId="98" xfId="0" applyFont="1" applyFill="1" applyBorder="1"/>
    <xf numFmtId="0" fontId="0" fillId="7" borderId="98" xfId="0" applyFill="1" applyBorder="1"/>
    <xf numFmtId="0" fontId="22" fillId="7" borderId="89" xfId="0" applyFont="1" applyFill="1" applyBorder="1"/>
    <xf numFmtId="0" fontId="22" fillId="7" borderId="90" xfId="0" applyFont="1" applyFill="1" applyBorder="1"/>
    <xf numFmtId="0" fontId="22" fillId="7" borderId="99" xfId="0" applyFont="1" applyFill="1" applyBorder="1"/>
    <xf numFmtId="0" fontId="2" fillId="0" borderId="84" xfId="0" applyFont="1" applyBorder="1" applyAlignment="1">
      <alignment vertical="center"/>
    </xf>
    <xf numFmtId="0" fontId="2" fillId="0" borderId="100" xfId="0" applyFont="1" applyBorder="1"/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 wrapText="1"/>
    </xf>
    <xf numFmtId="0" fontId="22" fillId="7" borderId="101" xfId="0" applyFont="1" applyFill="1" applyBorder="1"/>
    <xf numFmtId="0" fontId="6" fillId="0" borderId="66" xfId="0" applyFont="1" applyBorder="1" applyAlignment="1">
      <alignment horizontal="left" indent="5"/>
    </xf>
    <xf numFmtId="164" fontId="2" fillId="4" borderId="50" xfId="0" applyNumberFormat="1" applyFont="1" applyFill="1" applyBorder="1" applyAlignment="1" applyProtection="1">
      <alignment horizontal="center" vertical="center"/>
      <protection locked="0"/>
    </xf>
    <xf numFmtId="164" fontId="2" fillId="4" borderId="69" xfId="0" applyNumberFormat="1" applyFont="1" applyFill="1" applyBorder="1" applyAlignment="1" applyProtection="1">
      <alignment horizontal="center" vertical="center"/>
      <protection locked="0"/>
    </xf>
    <xf numFmtId="164" fontId="11" fillId="4" borderId="38" xfId="0" applyNumberFormat="1" applyFont="1" applyFill="1" applyBorder="1" applyAlignment="1" applyProtection="1">
      <alignment horizontal="right" wrapText="1"/>
      <protection locked="0"/>
    </xf>
    <xf numFmtId="164" fontId="11" fillId="4" borderId="0" xfId="0" applyNumberFormat="1" applyFont="1" applyFill="1" applyAlignment="1" applyProtection="1">
      <alignment horizontal="right" wrapText="1"/>
      <protection locked="0"/>
    </xf>
    <xf numFmtId="164" fontId="11" fillId="4" borderId="73" xfId="0" applyNumberFormat="1" applyFont="1" applyFill="1" applyBorder="1" applyAlignment="1" applyProtection="1">
      <alignment horizontal="right" wrapText="1"/>
      <protection locked="0"/>
    </xf>
    <xf numFmtId="164" fontId="11" fillId="4" borderId="67" xfId="0" applyNumberFormat="1" applyFont="1" applyFill="1" applyBorder="1" applyAlignment="1" applyProtection="1">
      <alignment horizontal="right" wrapText="1"/>
      <protection locked="0"/>
    </xf>
    <xf numFmtId="3" fontId="2" fillId="6" borderId="0" xfId="0" applyNumberFormat="1" applyFont="1" applyFill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 wrapText="1"/>
    </xf>
    <xf numFmtId="14" fontId="7" fillId="5" borderId="75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 applyProtection="1">
      <alignment horizontal="right" vertical="center"/>
      <protection locked="0"/>
    </xf>
    <xf numFmtId="164" fontId="2" fillId="4" borderId="102" xfId="0" applyNumberFormat="1" applyFont="1" applyFill="1" applyBorder="1" applyAlignment="1" applyProtection="1">
      <alignment vertical="center"/>
      <protection locked="0"/>
    </xf>
    <xf numFmtId="164" fontId="2" fillId="4" borderId="103" xfId="0" applyNumberFormat="1" applyFont="1" applyFill="1" applyBorder="1" applyAlignment="1" applyProtection="1">
      <alignment vertical="center"/>
      <protection locked="0"/>
    </xf>
    <xf numFmtId="164" fontId="2" fillId="4" borderId="81" xfId="0" applyNumberFormat="1" applyFont="1" applyFill="1" applyBorder="1" applyAlignment="1" applyProtection="1">
      <alignment horizontal="right" vertical="center"/>
      <protection locked="0"/>
    </xf>
    <xf numFmtId="3" fontId="2" fillId="6" borderId="0" xfId="0" applyNumberFormat="1" applyFont="1" applyFill="1" applyAlignment="1">
      <alignment horizontal="center"/>
    </xf>
    <xf numFmtId="3" fontId="2" fillId="4" borderId="87" xfId="0" applyNumberFormat="1" applyFont="1" applyFill="1" applyBorder="1" applyAlignment="1" applyProtection="1">
      <alignment vertical="center" wrapText="1"/>
      <protection locked="0"/>
    </xf>
    <xf numFmtId="0" fontId="22" fillId="9" borderId="14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/>
    </xf>
    <xf numFmtId="0" fontId="22" fillId="7" borderId="0" xfId="0" applyFont="1" applyFill="1" applyAlignment="1">
      <alignment horizontal="left" vertical="top"/>
    </xf>
    <xf numFmtId="0" fontId="22" fillId="7" borderId="101" xfId="0" applyFont="1" applyFill="1" applyBorder="1" applyAlignment="1">
      <alignment horizontal="center" vertical="center" wrapText="1"/>
    </xf>
    <xf numFmtId="0" fontId="0" fillId="7" borderId="105" xfId="0" applyFill="1" applyBorder="1"/>
    <xf numFmtId="0" fontId="0" fillId="7" borderId="104" xfId="0" applyFill="1" applyBorder="1"/>
    <xf numFmtId="0" fontId="0" fillId="7" borderId="106" xfId="0" applyFill="1" applyBorder="1"/>
    <xf numFmtId="3" fontId="2" fillId="4" borderId="68" xfId="0" applyNumberFormat="1" applyFont="1" applyFill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22" fillId="0" borderId="60" xfId="0" applyFont="1" applyBorder="1" applyAlignment="1" applyProtection="1">
      <alignment vertical="center" wrapText="1"/>
      <protection locked="0"/>
    </xf>
    <xf numFmtId="164" fontId="22" fillId="0" borderId="14" xfId="0" applyNumberFormat="1" applyFont="1" applyBorder="1" applyAlignment="1" applyProtection="1">
      <alignment vertical="center" wrapText="1"/>
      <protection locked="0"/>
    </xf>
    <xf numFmtId="164" fontId="22" fillId="0" borderId="15" xfId="0" applyNumberFormat="1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164" fontId="2" fillId="4" borderId="107" xfId="0" applyNumberFormat="1" applyFont="1" applyFill="1" applyBorder="1" applyAlignment="1" applyProtection="1">
      <alignment vertical="center"/>
      <protection locked="0"/>
    </xf>
    <xf numFmtId="0" fontId="42" fillId="7" borderId="0" xfId="0" applyFont="1" applyFill="1"/>
    <xf numFmtId="164" fontId="2" fillId="4" borderId="78" xfId="0" applyNumberFormat="1" applyFont="1" applyFill="1" applyBorder="1" applyAlignment="1" applyProtection="1">
      <alignment vertical="center"/>
      <protection locked="0"/>
    </xf>
    <xf numFmtId="165" fontId="2" fillId="4" borderId="51" xfId="1" applyNumberFormat="1" applyFont="1" applyFill="1" applyBorder="1" applyAlignment="1" applyProtection="1">
      <alignment vertical="center"/>
      <protection locked="0"/>
    </xf>
    <xf numFmtId="0" fontId="40" fillId="0" borderId="64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67" xfId="0" applyFont="1" applyBorder="1" applyAlignment="1">
      <alignment horizontal="center" vertical="center" wrapText="1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4" borderId="69" xfId="0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2" fillId="4" borderId="7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Alignment="1">
      <alignment horizontal="center" wrapText="1"/>
    </xf>
    <xf numFmtId="0" fontId="5" fillId="5" borderId="0" xfId="0" applyFont="1" applyFill="1"/>
    <xf numFmtId="0" fontId="5" fillId="5" borderId="67" xfId="0" applyFont="1" applyFill="1" applyBorder="1"/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4" borderId="68" xfId="0" applyFont="1" applyFill="1" applyBorder="1" applyAlignment="1" applyProtection="1">
      <alignment horizontal="right" vertical="center" wrapText="1"/>
      <protection locked="0"/>
    </xf>
    <xf numFmtId="14" fontId="2" fillId="4" borderId="5" xfId="0" applyNumberFormat="1" applyFont="1" applyFill="1" applyBorder="1" applyAlignment="1" applyProtection="1">
      <alignment horizontal="right" vertical="center"/>
      <protection locked="0"/>
    </xf>
    <xf numFmtId="1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7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6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14" fontId="2" fillId="4" borderId="6" xfId="0" applyNumberFormat="1" applyFont="1" applyFill="1" applyBorder="1" applyAlignment="1" applyProtection="1">
      <alignment horizontal="left" vertical="center"/>
      <protection locked="0"/>
    </xf>
    <xf numFmtId="14" fontId="2" fillId="4" borderId="68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9" xfId="0" applyFont="1" applyFill="1" applyBorder="1" applyAlignment="1" applyProtection="1">
      <alignment horizontal="left" vertical="center"/>
      <protection locked="0"/>
    </xf>
    <xf numFmtId="0" fontId="12" fillId="0" borderId="61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68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6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6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6" fillId="0" borderId="0" xfId="0" applyFont="1"/>
    <xf numFmtId="165" fontId="2" fillId="4" borderId="6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14" fontId="7" fillId="5" borderId="0" xfId="0" applyNumberFormat="1" applyFont="1" applyFill="1" applyAlignment="1">
      <alignment horizontal="center" vertical="center" wrapText="1"/>
    </xf>
    <xf numFmtId="14" fontId="7" fillId="5" borderId="6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7" xfId="0" applyFont="1" applyBorder="1" applyAlignment="1">
      <alignment horizontal="center"/>
    </xf>
    <xf numFmtId="0" fontId="2" fillId="4" borderId="38" xfId="0" applyFont="1" applyFill="1" applyBorder="1" applyAlignment="1" applyProtection="1">
      <alignment horizontal="right" vertical="center"/>
      <protection locked="0"/>
    </xf>
    <xf numFmtId="0" fontId="2" fillId="4" borderId="73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67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vertical="center"/>
    </xf>
    <xf numFmtId="0" fontId="2" fillId="4" borderId="6" xfId="0" applyFont="1" applyFill="1" applyBorder="1"/>
    <xf numFmtId="165" fontId="2" fillId="4" borderId="6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38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0" fontId="42" fillId="7" borderId="0" xfId="0" applyFont="1" applyFill="1" applyAlignment="1">
      <alignment horizontal="left" wrapText="1"/>
    </xf>
    <xf numFmtId="0" fontId="42" fillId="7" borderId="12" xfId="0" applyFont="1" applyFill="1" applyBorder="1" applyAlignment="1">
      <alignment horizontal="left" wrapText="1"/>
    </xf>
    <xf numFmtId="0" fontId="2" fillId="7" borderId="55" xfId="0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0" fontId="22" fillId="4" borderId="33" xfId="0" applyFont="1" applyFill="1" applyBorder="1" applyAlignment="1">
      <alignment horizontal="right"/>
    </xf>
    <xf numFmtId="0" fontId="22" fillId="4" borderId="34" xfId="0" applyFont="1" applyFill="1" applyBorder="1" applyAlignment="1">
      <alignment horizontal="right"/>
    </xf>
    <xf numFmtId="0" fontId="36" fillId="7" borderId="55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7" xfId="0" applyFont="1" applyFill="1" applyBorder="1" applyAlignment="1">
      <alignment horizontal="center"/>
    </xf>
    <xf numFmtId="0" fontId="23" fillId="8" borderId="16" xfId="0" applyFont="1" applyFill="1" applyBorder="1" applyAlignment="1">
      <alignment horizontal="left"/>
    </xf>
    <xf numFmtId="0" fontId="22" fillId="4" borderId="31" xfId="0" applyFont="1" applyFill="1" applyBorder="1" applyAlignment="1" applyProtection="1">
      <alignment horizontal="left"/>
      <protection locked="0"/>
    </xf>
    <xf numFmtId="14" fontId="22" fillId="4" borderId="16" xfId="0" applyNumberFormat="1" applyFont="1" applyFill="1" applyBorder="1" applyAlignment="1" applyProtection="1">
      <alignment horizontal="left"/>
      <protection locked="0"/>
    </xf>
    <xf numFmtId="0" fontId="22" fillId="4" borderId="16" xfId="0" applyFont="1" applyFill="1" applyBorder="1" applyAlignment="1" applyProtection="1">
      <alignment horizontal="left"/>
      <protection locked="0"/>
    </xf>
    <xf numFmtId="0" fontId="22" fillId="7" borderId="55" xfId="0" applyFont="1" applyFill="1" applyBorder="1" applyAlignment="1">
      <alignment horizontal="left" vertical="top" wrapText="1"/>
    </xf>
    <xf numFmtId="0" fontId="22" fillId="7" borderId="0" xfId="0" applyFont="1" applyFill="1" applyAlignment="1">
      <alignment horizontal="left" vertical="top" wrapText="1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2" fillId="7" borderId="20" xfId="0" applyFont="1" applyFill="1" applyBorder="1" applyAlignment="1">
      <alignment horizontal="left" vertical="top" wrapText="1"/>
    </xf>
    <xf numFmtId="0" fontId="22" fillId="7" borderId="18" xfId="0" applyFont="1" applyFill="1" applyBorder="1" applyAlignment="1">
      <alignment horizontal="left" vertical="top" wrapText="1"/>
    </xf>
    <xf numFmtId="0" fontId="22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left" wrapText="1"/>
    </xf>
    <xf numFmtId="0" fontId="22" fillId="7" borderId="55" xfId="0" applyFont="1" applyFill="1" applyBorder="1" applyAlignment="1">
      <alignment horizontal="left" vertical="center" wrapText="1"/>
    </xf>
    <xf numFmtId="0" fontId="22" fillId="7" borderId="96" xfId="0" applyFont="1" applyFill="1" applyBorder="1" applyAlignment="1">
      <alignment horizontal="left" vertical="center" wrapText="1"/>
    </xf>
    <xf numFmtId="0" fontId="22" fillId="7" borderId="89" xfId="0" applyFont="1" applyFill="1" applyBorder="1" applyAlignment="1">
      <alignment horizontal="left" vertical="center" wrapText="1"/>
    </xf>
    <xf numFmtId="0" fontId="23" fillId="8" borderId="0" xfId="0" applyFont="1" applyFill="1" applyAlignment="1">
      <alignment horizontal="center"/>
    </xf>
    <xf numFmtId="0" fontId="22" fillId="0" borderId="1" xfId="0" applyFont="1" applyBorder="1" applyAlignment="1">
      <alignment horizontal="left" vertical="top"/>
    </xf>
    <xf numFmtId="0" fontId="25" fillId="7" borderId="55" xfId="0" applyFont="1" applyFill="1" applyBorder="1" applyAlignment="1">
      <alignment horizontal="left" vertical="top" wrapText="1"/>
    </xf>
    <xf numFmtId="0" fontId="25" fillId="7" borderId="0" xfId="0" applyFont="1" applyFill="1" applyAlignment="1">
      <alignment horizontal="left" vertical="top" wrapText="1"/>
    </xf>
    <xf numFmtId="0" fontId="23" fillId="8" borderId="55" xfId="0" applyFont="1" applyFill="1" applyBorder="1" applyAlignment="1">
      <alignment horizontal="center"/>
    </xf>
    <xf numFmtId="0" fontId="23" fillId="8" borderId="18" xfId="0" applyFont="1" applyFill="1" applyBorder="1" applyAlignment="1">
      <alignment horizontal="center"/>
    </xf>
    <xf numFmtId="0" fontId="24" fillId="0" borderId="55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/>
    </xf>
    <xf numFmtId="0" fontId="22" fillId="7" borderId="55" xfId="0" applyFont="1" applyFill="1" applyBorder="1" applyAlignment="1">
      <alignment horizontal="left" wrapText="1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7" borderId="18" xfId="0" applyFont="1" applyFill="1" applyBorder="1" applyAlignment="1">
      <alignment horizontal="left" wrapText="1"/>
    </xf>
    <xf numFmtId="0" fontId="22" fillId="4" borderId="38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22" fillId="7" borderId="55" xfId="0" applyFont="1" applyFill="1" applyBorder="1" applyAlignment="1">
      <alignment horizontal="left"/>
    </xf>
    <xf numFmtId="0" fontId="22" fillId="7" borderId="0" xfId="0" applyFont="1" applyFill="1" applyAlignment="1">
      <alignment horizontal="left"/>
    </xf>
    <xf numFmtId="0" fontId="22" fillId="4" borderId="29" xfId="0" applyFont="1" applyFill="1" applyBorder="1" applyAlignment="1" applyProtection="1">
      <alignment horizontal="center"/>
      <protection locked="0"/>
    </xf>
    <xf numFmtId="0" fontId="22" fillId="4" borderId="35" xfId="0" applyFont="1" applyFill="1" applyBorder="1" applyAlignment="1" applyProtection="1">
      <alignment horizont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>
      <alignment horizontal="left" vertical="center" wrapText="1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>
      <alignment horizontal="left" wrapText="1"/>
    </xf>
    <xf numFmtId="0" fontId="22" fillId="4" borderId="21" xfId="0" applyFont="1" applyFill="1" applyBorder="1" applyAlignment="1" applyProtection="1">
      <alignment horizontal="center" vertical="center"/>
      <protection locked="0"/>
    </xf>
  </cellXfs>
  <cellStyles count="3">
    <cellStyle name="Įprastas" xfId="0" builtinId="0"/>
    <cellStyle name="Normal 2" xfId="2" xr:uid="{00000000-0005-0000-0000-000001000000}"/>
    <cellStyle name="Procentai" xfId="1" builtinId="5"/>
  </cellStyles>
  <dxfs count="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Z268"/>
  <sheetViews>
    <sheetView showGridLines="0" topLeftCell="A163" zoomScaleNormal="100" zoomScaleSheetLayoutView="85" zoomScalePageLayoutView="60" workbookViewId="0">
      <selection activeCell="C177" sqref="C177:E177"/>
    </sheetView>
  </sheetViews>
  <sheetFormatPr defaultColWidth="0" defaultRowHeight="12" x14ac:dyDescent="0.25"/>
  <cols>
    <col min="1" max="1" width="1.6640625" style="33" customWidth="1"/>
    <col min="2" max="2" width="63.44140625" style="33" customWidth="1"/>
    <col min="3" max="5" width="24.33203125" style="33" customWidth="1"/>
    <col min="6" max="6" width="1.6640625" style="37" customWidth="1"/>
    <col min="7" max="10" width="9.109375" style="37" hidden="1" customWidth="1"/>
    <col min="11" max="11" width="20.33203125" style="37" hidden="1" customWidth="1"/>
    <col min="12" max="17" width="9.109375" style="37" hidden="1" customWidth="1"/>
    <col min="18" max="18" width="47.5546875" style="37" hidden="1" customWidth="1"/>
    <col min="19" max="19" width="10.44140625" style="37" hidden="1" customWidth="1"/>
    <col min="20" max="23" width="9.109375" style="37" hidden="1" customWidth="1"/>
    <col min="24" max="25" width="9.109375" style="37" customWidth="1"/>
    <col min="26" max="26" width="5.6640625" style="37" customWidth="1"/>
    <col min="27" max="27" width="6.33203125" style="37" customWidth="1"/>
    <col min="28" max="28" width="7.6640625" style="37" customWidth="1"/>
    <col min="29" max="29" width="9.88671875" style="37" customWidth="1"/>
    <col min="30" max="50" width="9.109375" style="37" customWidth="1"/>
    <col min="51" max="52" width="0" style="37" hidden="1" customWidth="1"/>
    <col min="53" max="16384" width="9.109375" style="37" hidden="1"/>
  </cols>
  <sheetData>
    <row r="1" spans="2:52" ht="9.6" customHeight="1" thickBot="1" x14ac:dyDescent="0.3">
      <c r="F1" s="33"/>
      <c r="R1" s="37">
        <f>COUNTA(R2:R240)</f>
        <v>239</v>
      </c>
      <c r="S1" s="37">
        <f>COUNTA(S2:S240)</f>
        <v>239</v>
      </c>
      <c r="T1" s="37">
        <f>COUNTA(T2:T240)</f>
        <v>239</v>
      </c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2:52" ht="12.75" customHeight="1" x14ac:dyDescent="0.3">
      <c r="B2" s="147"/>
      <c r="C2" s="148"/>
      <c r="D2" s="297" t="s">
        <v>450</v>
      </c>
      <c r="E2" s="298"/>
      <c r="F2" s="33"/>
      <c r="R2" s="139" t="s">
        <v>0</v>
      </c>
      <c r="S2" s="139">
        <v>253255950</v>
      </c>
      <c r="T2" t="s">
        <v>1</v>
      </c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</row>
    <row r="3" spans="2:52" ht="31.2" customHeight="1" x14ac:dyDescent="0.3">
      <c r="B3" s="149"/>
      <c r="C3" s="70"/>
      <c r="D3" s="299"/>
      <c r="E3" s="300"/>
      <c r="F3" s="33"/>
      <c r="R3" s="139" t="s">
        <v>2</v>
      </c>
      <c r="S3" s="139">
        <v>152903578</v>
      </c>
      <c r="T3" t="s">
        <v>1</v>
      </c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</row>
    <row r="4" spans="2:52" ht="31.2" customHeight="1" x14ac:dyDescent="0.3">
      <c r="B4" s="149"/>
      <c r="C4" s="70"/>
      <c r="D4" s="299"/>
      <c r="E4" s="300"/>
      <c r="F4" s="33"/>
      <c r="R4" s="139" t="s">
        <v>3</v>
      </c>
      <c r="S4" s="139">
        <v>152968145</v>
      </c>
      <c r="T4" t="s">
        <v>1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</row>
    <row r="5" spans="2:52" ht="13.2" customHeight="1" x14ac:dyDescent="0.3">
      <c r="B5" s="149"/>
      <c r="C5" s="70"/>
      <c r="D5" s="70"/>
      <c r="E5" s="150"/>
      <c r="F5" s="33"/>
      <c r="R5" s="139" t="s">
        <v>4</v>
      </c>
      <c r="S5" s="139">
        <v>152962797</v>
      </c>
      <c r="T5" t="s">
        <v>1</v>
      </c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</row>
    <row r="6" spans="2:52" ht="13.2" customHeight="1" x14ac:dyDescent="0.3">
      <c r="B6" s="308" t="s">
        <v>5</v>
      </c>
      <c r="C6" s="309"/>
      <c r="D6" s="309"/>
      <c r="E6" s="310"/>
      <c r="F6" s="33"/>
      <c r="R6" s="139" t="s">
        <v>6</v>
      </c>
      <c r="S6" s="139">
        <v>149566841</v>
      </c>
      <c r="T6" t="s">
        <v>1</v>
      </c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</row>
    <row r="7" spans="2:52" ht="13.2" customHeight="1" x14ac:dyDescent="0.3">
      <c r="B7" s="151"/>
      <c r="C7" s="35"/>
      <c r="D7" s="35"/>
      <c r="E7" s="152"/>
      <c r="F7" s="33"/>
      <c r="R7" s="139" t="s">
        <v>7</v>
      </c>
      <c r="S7" s="139">
        <v>149947714</v>
      </c>
      <c r="T7" t="s">
        <v>1</v>
      </c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</row>
    <row r="8" spans="2:52" ht="18" x14ac:dyDescent="0.35">
      <c r="B8" s="153" t="s">
        <v>8</v>
      </c>
      <c r="C8" s="311" t="s">
        <v>275</v>
      </c>
      <c r="D8" s="311"/>
      <c r="E8" s="312"/>
      <c r="F8" s="33"/>
      <c r="R8" s="139" t="s">
        <v>9</v>
      </c>
      <c r="S8" s="139">
        <v>149693995</v>
      </c>
      <c r="T8" t="s">
        <v>10</v>
      </c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</row>
    <row r="9" spans="2:52" ht="14.4" x14ac:dyDescent="0.3">
      <c r="B9" s="154" t="s">
        <v>11</v>
      </c>
      <c r="C9" s="301" t="str">
        <f>IFERROR(VLOOKUP(C8,R1:T295,3,FALSE),"")</f>
        <v>Uždaroji akcinė bendrovė (UAB)</v>
      </c>
      <c r="D9" s="301"/>
      <c r="E9" s="302"/>
      <c r="F9" s="33"/>
      <c r="H9" s="37" t="s">
        <v>12</v>
      </c>
      <c r="L9" s="37" t="s">
        <v>13</v>
      </c>
      <c r="R9" s="139" t="s">
        <v>14</v>
      </c>
      <c r="S9" s="139">
        <v>149951417</v>
      </c>
      <c r="T9" t="s">
        <v>1</v>
      </c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</row>
    <row r="10" spans="2:52" ht="14.4" x14ac:dyDescent="0.3">
      <c r="B10" s="155" t="s">
        <v>15</v>
      </c>
      <c r="C10" s="301">
        <f>IFERROR(VLOOKUP(C8,R2:S295,2,FALSE),"")</f>
        <v>169845485</v>
      </c>
      <c r="D10" s="301"/>
      <c r="E10" s="302"/>
      <c r="F10" s="33"/>
      <c r="H10" s="37" t="s">
        <v>1</v>
      </c>
      <c r="L10" s="37" t="s">
        <v>16</v>
      </c>
      <c r="R10" s="139" t="s">
        <v>17</v>
      </c>
      <c r="S10" s="139">
        <v>250135860</v>
      </c>
      <c r="T10" t="s">
        <v>1</v>
      </c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</row>
    <row r="11" spans="2:52" ht="14.4" x14ac:dyDescent="0.3">
      <c r="B11" s="155" t="s">
        <v>18</v>
      </c>
      <c r="C11" s="313">
        <v>33757</v>
      </c>
      <c r="D11" s="301"/>
      <c r="E11" s="301"/>
      <c r="F11" s="33"/>
      <c r="H11" s="37" t="s">
        <v>19</v>
      </c>
      <c r="L11" s="37" t="s">
        <v>20</v>
      </c>
      <c r="R11" s="139" t="s">
        <v>21</v>
      </c>
      <c r="S11" s="139">
        <v>153720195</v>
      </c>
      <c r="T11" t="s">
        <v>10</v>
      </c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</row>
    <row r="12" spans="2:52" ht="26.25" customHeight="1" x14ac:dyDescent="0.3">
      <c r="B12" s="155" t="s">
        <v>22</v>
      </c>
      <c r="C12" s="314" t="s">
        <v>28</v>
      </c>
      <c r="D12" s="314"/>
      <c r="E12" s="315"/>
      <c r="F12" s="33"/>
      <c r="L12" s="37" t="s">
        <v>23</v>
      </c>
      <c r="R12" s="139" t="s">
        <v>24</v>
      </c>
      <c r="S12" s="139">
        <v>154138664</v>
      </c>
      <c r="T12" t="s">
        <v>1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</row>
    <row r="13" spans="2:52" ht="15" customHeight="1" x14ac:dyDescent="0.3">
      <c r="B13" s="155"/>
      <c r="C13" s="301" t="s">
        <v>451</v>
      </c>
      <c r="D13" s="301"/>
      <c r="E13" s="301"/>
      <c r="F13" s="33"/>
      <c r="L13" s="37" t="s">
        <v>25</v>
      </c>
      <c r="R13" s="139" t="s">
        <v>26</v>
      </c>
      <c r="S13" s="139">
        <v>154111083</v>
      </c>
      <c r="T13" t="s">
        <v>1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</row>
    <row r="14" spans="2:52" ht="14.4" x14ac:dyDescent="0.3">
      <c r="B14" s="155" t="s">
        <v>27</v>
      </c>
      <c r="C14" s="301" t="s">
        <v>452</v>
      </c>
      <c r="D14" s="301"/>
      <c r="E14" s="302"/>
      <c r="F14" s="33"/>
      <c r="H14" s="37" t="s">
        <v>28</v>
      </c>
      <c r="L14" s="37" t="s">
        <v>29</v>
      </c>
      <c r="R14" s="139" t="s">
        <v>30</v>
      </c>
      <c r="S14" s="139">
        <v>154112751</v>
      </c>
      <c r="T14" t="s">
        <v>1</v>
      </c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</row>
    <row r="15" spans="2:52" ht="14.4" x14ac:dyDescent="0.3">
      <c r="B15" s="155" t="s">
        <v>31</v>
      </c>
      <c r="C15" s="303" t="s">
        <v>453</v>
      </c>
      <c r="D15" s="303"/>
      <c r="E15" s="304"/>
      <c r="F15" s="33"/>
      <c r="H15" s="37" t="s">
        <v>32</v>
      </c>
      <c r="L15" s="37" t="s">
        <v>33</v>
      </c>
      <c r="R15" s="139" t="s">
        <v>34</v>
      </c>
      <c r="S15" s="139">
        <v>152812840</v>
      </c>
      <c r="T15" t="s">
        <v>1</v>
      </c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</row>
    <row r="16" spans="2:52" ht="14.4" x14ac:dyDescent="0.3">
      <c r="B16" s="155"/>
      <c r="C16" s="38"/>
      <c r="D16" s="38"/>
      <c r="E16" s="156"/>
      <c r="F16" s="33"/>
      <c r="H16" s="37" t="s">
        <v>35</v>
      </c>
      <c r="L16" s="37" t="s">
        <v>36</v>
      </c>
      <c r="R16" s="139" t="s">
        <v>37</v>
      </c>
      <c r="S16" s="139">
        <v>152840633</v>
      </c>
      <c r="T16" t="s">
        <v>1</v>
      </c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</row>
    <row r="17" spans="2:50" ht="14.4" x14ac:dyDescent="0.3">
      <c r="B17" s="155"/>
      <c r="C17" s="305" t="s">
        <v>38</v>
      </c>
      <c r="D17" s="306"/>
      <c r="E17" s="307"/>
      <c r="F17" s="33"/>
      <c r="H17" s="37" t="s">
        <v>39</v>
      </c>
      <c r="L17" s="37" t="s">
        <v>40</v>
      </c>
      <c r="R17" s="139" t="s">
        <v>41</v>
      </c>
      <c r="S17" s="139">
        <v>152814478</v>
      </c>
      <c r="T17" t="s">
        <v>12</v>
      </c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</row>
    <row r="18" spans="2:50" ht="14.4" x14ac:dyDescent="0.3">
      <c r="B18" s="155" t="s">
        <v>42</v>
      </c>
      <c r="C18" s="340" t="s">
        <v>43</v>
      </c>
      <c r="D18" s="340"/>
      <c r="E18" s="157" t="s">
        <v>44</v>
      </c>
      <c r="F18" s="33"/>
      <c r="H18" s="37" t="s">
        <v>45</v>
      </c>
      <c r="L18" s="37" t="s">
        <v>46</v>
      </c>
      <c r="R18" s="139" t="s">
        <v>47</v>
      </c>
      <c r="S18" s="139">
        <v>154724428</v>
      </c>
      <c r="T18" t="s">
        <v>10</v>
      </c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</row>
    <row r="19" spans="2:50" ht="14.4" x14ac:dyDescent="0.3">
      <c r="B19" s="158" t="s">
        <v>48</v>
      </c>
      <c r="C19" s="341" t="s">
        <v>454</v>
      </c>
      <c r="D19" s="342"/>
      <c r="E19" s="296">
        <v>1</v>
      </c>
      <c r="F19" s="33"/>
      <c r="H19" s="37" t="s">
        <v>49</v>
      </c>
      <c r="L19" s="37" t="s">
        <v>50</v>
      </c>
      <c r="R19" s="139" t="s">
        <v>51</v>
      </c>
      <c r="S19" s="139">
        <v>154742789</v>
      </c>
      <c r="T19" t="s">
        <v>1</v>
      </c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</row>
    <row r="20" spans="2:50" ht="14.4" x14ac:dyDescent="0.3">
      <c r="B20" s="158" t="s">
        <v>52</v>
      </c>
      <c r="C20" s="341"/>
      <c r="D20" s="342"/>
      <c r="E20" s="159"/>
      <c r="F20" s="33"/>
      <c r="H20" s="37" t="s">
        <v>53</v>
      </c>
      <c r="L20" s="37" t="s">
        <v>54</v>
      </c>
      <c r="R20" s="139" t="s">
        <v>55</v>
      </c>
      <c r="S20" s="139">
        <v>154866655</v>
      </c>
      <c r="T20" t="s">
        <v>1</v>
      </c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</row>
    <row r="21" spans="2:50" ht="14.4" x14ac:dyDescent="0.3">
      <c r="B21" s="158" t="s">
        <v>56</v>
      </c>
      <c r="C21" s="343"/>
      <c r="D21" s="344"/>
      <c r="E21" s="159"/>
      <c r="F21" s="33"/>
      <c r="H21" s="37" t="s">
        <v>57</v>
      </c>
      <c r="R21" s="139" t="s">
        <v>58</v>
      </c>
      <c r="S21" s="139">
        <v>154850665</v>
      </c>
      <c r="T21" t="s">
        <v>1</v>
      </c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</row>
    <row r="22" spans="2:50" ht="14.4" x14ac:dyDescent="0.3">
      <c r="B22" s="158" t="s">
        <v>59</v>
      </c>
      <c r="C22" s="343"/>
      <c r="D22" s="344"/>
      <c r="E22" s="159"/>
      <c r="F22" s="33"/>
      <c r="H22" s="37" t="s">
        <v>60</v>
      </c>
      <c r="R22" s="139" t="s">
        <v>61</v>
      </c>
      <c r="S22" s="139">
        <v>152003098</v>
      </c>
      <c r="T22" t="s">
        <v>12</v>
      </c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</row>
    <row r="23" spans="2:50" ht="14.4" x14ac:dyDescent="0.3">
      <c r="B23" s="158" t="s">
        <v>62</v>
      </c>
      <c r="C23" s="343"/>
      <c r="D23" s="344"/>
      <c r="E23" s="159"/>
      <c r="F23" s="33"/>
      <c r="H23" s="37" t="s">
        <v>63</v>
      </c>
      <c r="R23" s="139" t="s">
        <v>64</v>
      </c>
      <c r="S23" s="139">
        <v>301500997</v>
      </c>
      <c r="T23" t="s">
        <v>1</v>
      </c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</row>
    <row r="24" spans="2:50" ht="16.5" customHeight="1" x14ac:dyDescent="0.3">
      <c r="B24" s="158" t="s">
        <v>65</v>
      </c>
      <c r="C24" s="343"/>
      <c r="D24" s="344"/>
      <c r="E24" s="159"/>
      <c r="F24" s="33"/>
      <c r="H24" s="37" t="s">
        <v>66</v>
      </c>
      <c r="R24" s="139" t="s">
        <v>67</v>
      </c>
      <c r="S24" s="139">
        <v>300076944</v>
      </c>
      <c r="T24" t="s">
        <v>1</v>
      </c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</row>
    <row r="25" spans="2:50" ht="14.4" x14ac:dyDescent="0.3">
      <c r="B25" s="158" t="s">
        <v>68</v>
      </c>
      <c r="C25" s="343"/>
      <c r="D25" s="344"/>
      <c r="E25" s="159"/>
      <c r="F25" s="33"/>
      <c r="R25" s="139" t="s">
        <v>69</v>
      </c>
      <c r="S25" s="139">
        <v>152007157</v>
      </c>
      <c r="T25" t="s">
        <v>1</v>
      </c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</row>
    <row r="26" spans="2:50" ht="14.4" x14ac:dyDescent="0.3">
      <c r="B26" s="158" t="s">
        <v>70</v>
      </c>
      <c r="C26" s="341"/>
      <c r="D26" s="342"/>
      <c r="E26" s="159"/>
      <c r="F26" s="33"/>
      <c r="R26" s="139" t="s">
        <v>71</v>
      </c>
      <c r="S26" s="139">
        <v>181613656</v>
      </c>
      <c r="T26" t="s">
        <v>1</v>
      </c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</row>
    <row r="27" spans="2:50" ht="14.4" x14ac:dyDescent="0.3">
      <c r="B27" s="158" t="s">
        <v>72</v>
      </c>
      <c r="C27" s="341"/>
      <c r="D27" s="342"/>
      <c r="E27" s="159"/>
      <c r="F27" s="33"/>
      <c r="R27" s="139" t="s">
        <v>73</v>
      </c>
      <c r="S27" s="139">
        <v>155475990</v>
      </c>
      <c r="T27" t="s">
        <v>1</v>
      </c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</row>
    <row r="28" spans="2:50" ht="14.4" x14ac:dyDescent="0.3">
      <c r="B28" s="158" t="s">
        <v>74</v>
      </c>
      <c r="C28" s="341"/>
      <c r="D28" s="342"/>
      <c r="E28" s="159"/>
      <c r="F28" s="33"/>
      <c r="R28" s="139" t="s">
        <v>75</v>
      </c>
      <c r="S28" s="139">
        <v>155513971</v>
      </c>
      <c r="T28" t="s">
        <v>1</v>
      </c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</row>
    <row r="29" spans="2:50" ht="14.4" x14ac:dyDescent="0.3">
      <c r="B29" s="158" t="s">
        <v>76</v>
      </c>
      <c r="C29" s="345" t="s">
        <v>77</v>
      </c>
      <c r="D29" s="346"/>
      <c r="E29" s="160">
        <f>100%-SUM(E19:E28)</f>
        <v>0</v>
      </c>
      <c r="F29" s="33"/>
      <c r="R29" s="139" t="s">
        <v>78</v>
      </c>
      <c r="S29" s="139">
        <v>255512870</v>
      </c>
      <c r="T29" t="s">
        <v>1</v>
      </c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</row>
    <row r="30" spans="2:50" ht="14.4" x14ac:dyDescent="0.3">
      <c r="B30" s="158"/>
      <c r="C30" s="76"/>
      <c r="D30" s="76"/>
      <c r="E30" s="161"/>
      <c r="F30" s="33"/>
      <c r="R30" s="139" t="s">
        <v>79</v>
      </c>
      <c r="S30" s="139">
        <v>155461670</v>
      </c>
      <c r="T30" t="s">
        <v>1</v>
      </c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</row>
    <row r="31" spans="2:50" ht="14.4" x14ac:dyDescent="0.3">
      <c r="B31" s="162" t="s">
        <v>80</v>
      </c>
      <c r="C31" s="347">
        <v>1</v>
      </c>
      <c r="D31" s="347"/>
      <c r="E31" s="347"/>
      <c r="F31" s="33"/>
      <c r="R31" s="139" t="s">
        <v>81</v>
      </c>
      <c r="S31" s="139">
        <v>155634880</v>
      </c>
      <c r="T31" t="s">
        <v>1</v>
      </c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</row>
    <row r="32" spans="2:50" ht="24" x14ac:dyDescent="0.3">
      <c r="B32" s="163" t="s">
        <v>431</v>
      </c>
      <c r="C32" s="348" t="s">
        <v>455</v>
      </c>
      <c r="D32" s="348"/>
      <c r="E32" s="348"/>
      <c r="F32" s="33"/>
      <c r="H32" s="72"/>
      <c r="R32" s="139" t="s">
        <v>83</v>
      </c>
      <c r="S32" s="139">
        <v>155402647</v>
      </c>
      <c r="T32" t="s">
        <v>10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</row>
    <row r="33" spans="1:50" ht="14.4" x14ac:dyDescent="0.3">
      <c r="B33" s="155"/>
      <c r="C33" s="76"/>
      <c r="D33" s="76"/>
      <c r="E33" s="161"/>
      <c r="F33" s="33"/>
      <c r="I33" s="72"/>
      <c r="J33" s="72"/>
      <c r="M33" s="72"/>
      <c r="N33" s="72"/>
      <c r="O33" s="72"/>
      <c r="P33" s="72"/>
      <c r="Q33" s="72"/>
      <c r="R33" s="139" t="s">
        <v>84</v>
      </c>
      <c r="S33" s="139">
        <v>156916523</v>
      </c>
      <c r="T33" t="s">
        <v>1</v>
      </c>
      <c r="U33" s="72"/>
      <c r="V33" s="7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</row>
    <row r="34" spans="1:50" ht="24" x14ac:dyDescent="0.3">
      <c r="B34" s="164" t="s">
        <v>85</v>
      </c>
      <c r="C34" s="353" t="s">
        <v>228</v>
      </c>
      <c r="D34" s="353"/>
      <c r="E34" s="354"/>
      <c r="F34" s="33"/>
      <c r="R34" s="139" t="s">
        <v>86</v>
      </c>
      <c r="S34" s="139">
        <v>256564350</v>
      </c>
      <c r="T34" t="s">
        <v>1</v>
      </c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</row>
    <row r="35" spans="1:50" ht="24" x14ac:dyDescent="0.3">
      <c r="B35" s="164" t="s">
        <v>87</v>
      </c>
      <c r="C35" s="355"/>
      <c r="D35" s="355"/>
      <c r="E35" s="356"/>
      <c r="F35" s="33"/>
      <c r="R35" s="139" t="s">
        <v>88</v>
      </c>
      <c r="S35" s="139">
        <v>156576661</v>
      </c>
      <c r="T35" t="s">
        <v>1</v>
      </c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</row>
    <row r="36" spans="1:50" ht="14.4" x14ac:dyDescent="0.3">
      <c r="B36" s="155"/>
      <c r="C36" s="76"/>
      <c r="D36" s="76"/>
      <c r="E36" s="161"/>
      <c r="F36" s="33"/>
      <c r="R36" s="139" t="s">
        <v>89</v>
      </c>
      <c r="S36" s="139">
        <v>156737189</v>
      </c>
      <c r="T36" t="s">
        <v>1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</row>
    <row r="37" spans="1:50" ht="24.6" customHeight="1" x14ac:dyDescent="0.3">
      <c r="B37" s="155"/>
      <c r="C37" s="336" t="s">
        <v>90</v>
      </c>
      <c r="D37" s="336"/>
      <c r="E37" s="337"/>
      <c r="F37" s="33"/>
      <c r="R37" s="139" t="s">
        <v>91</v>
      </c>
      <c r="S37" s="139">
        <v>156595252</v>
      </c>
      <c r="T37" t="s">
        <v>1</v>
      </c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</row>
    <row r="38" spans="1:50" s="72" customFormat="1" ht="12" customHeight="1" x14ac:dyDescent="0.3">
      <c r="A38" s="33"/>
      <c r="B38" s="165"/>
      <c r="C38" s="351" t="s">
        <v>92</v>
      </c>
      <c r="D38" s="351"/>
      <c r="E38" s="352"/>
      <c r="F38" s="33"/>
      <c r="H38" s="73"/>
      <c r="I38" s="37"/>
      <c r="J38" s="37"/>
      <c r="K38" s="37"/>
      <c r="L38" s="37"/>
      <c r="M38" s="37"/>
      <c r="N38" s="37"/>
      <c r="O38" s="37"/>
      <c r="P38" s="37"/>
      <c r="Q38" s="37"/>
      <c r="R38" s="139" t="s">
        <v>93</v>
      </c>
      <c r="S38" s="139">
        <v>157531950</v>
      </c>
      <c r="T38" t="s">
        <v>1</v>
      </c>
      <c r="U38" s="37"/>
      <c r="V38" s="37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</row>
    <row r="39" spans="1:50" ht="12" customHeight="1" x14ac:dyDescent="0.3">
      <c r="B39" s="166"/>
      <c r="C39" s="322" t="s">
        <v>94</v>
      </c>
      <c r="D39" s="322"/>
      <c r="E39" s="323"/>
      <c r="F39" s="33"/>
      <c r="H39" s="73"/>
      <c r="I39" s="73"/>
      <c r="J39" s="73"/>
      <c r="M39" s="73"/>
      <c r="N39" s="73"/>
      <c r="O39" s="73"/>
      <c r="P39" s="73"/>
      <c r="Q39" s="73"/>
      <c r="R39" s="139" t="s">
        <v>95</v>
      </c>
      <c r="S39" s="139">
        <v>157521319</v>
      </c>
      <c r="T39" t="s">
        <v>1</v>
      </c>
      <c r="U39" s="73"/>
      <c r="V39" s="7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</row>
    <row r="40" spans="1:50" ht="14.4" x14ac:dyDescent="0.3">
      <c r="B40" s="166"/>
      <c r="C40" s="324" t="s">
        <v>96</v>
      </c>
      <c r="D40" s="324"/>
      <c r="E40" s="325"/>
      <c r="F40" s="33"/>
      <c r="I40" s="73"/>
      <c r="J40" s="73"/>
      <c r="M40" s="73"/>
      <c r="N40" s="73"/>
      <c r="O40" s="73"/>
      <c r="P40" s="73"/>
      <c r="Q40" s="73"/>
      <c r="R40" s="139" t="s">
        <v>97</v>
      </c>
      <c r="S40" s="139">
        <v>157536164</v>
      </c>
      <c r="T40" t="s">
        <v>1</v>
      </c>
      <c r="U40" s="73"/>
      <c r="V40" s="7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</row>
    <row r="41" spans="1:50" ht="27" customHeight="1" thickBot="1" x14ac:dyDescent="0.35">
      <c r="B41" s="167" t="s">
        <v>98</v>
      </c>
      <c r="C41" s="230" t="s">
        <v>99</v>
      </c>
      <c r="D41" s="40"/>
      <c r="E41" s="231" t="s">
        <v>449</v>
      </c>
      <c r="F41" s="33"/>
      <c r="H41" s="73"/>
      <c r="R41" s="139" t="s">
        <v>100</v>
      </c>
      <c r="S41" s="139">
        <v>258325370</v>
      </c>
      <c r="T41" t="s">
        <v>1</v>
      </c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</row>
    <row r="42" spans="1:50" ht="14.4" x14ac:dyDescent="0.3">
      <c r="B42" s="169" t="s">
        <v>101</v>
      </c>
      <c r="C42" s="30">
        <v>2686.7</v>
      </c>
      <c r="D42" s="37"/>
      <c r="E42" s="170">
        <v>2420.5</v>
      </c>
      <c r="F42" s="33"/>
      <c r="H42" s="73"/>
      <c r="I42" s="73"/>
      <c r="J42" s="73"/>
      <c r="M42" s="73"/>
      <c r="N42" s="73"/>
      <c r="O42" s="73"/>
      <c r="P42" s="73"/>
      <c r="Q42" s="73"/>
      <c r="R42" s="139" t="s">
        <v>102</v>
      </c>
      <c r="S42" s="139">
        <v>158161361</v>
      </c>
      <c r="T42" t="s">
        <v>1</v>
      </c>
      <c r="U42" s="73"/>
      <c r="V42" s="7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</row>
    <row r="43" spans="1:50" ht="14.4" x14ac:dyDescent="0.3">
      <c r="B43" s="169" t="s">
        <v>103</v>
      </c>
      <c r="C43" s="29">
        <v>1603.6</v>
      </c>
      <c r="D43" s="37"/>
      <c r="E43" s="171">
        <v>1605.2</v>
      </c>
      <c r="F43" s="33"/>
      <c r="I43" s="73"/>
      <c r="J43" s="73"/>
      <c r="K43" s="45"/>
      <c r="L43" s="46"/>
      <c r="M43" s="73"/>
      <c r="N43" s="73"/>
      <c r="O43" s="73"/>
      <c r="P43" s="73"/>
      <c r="Q43" s="73"/>
      <c r="R43" s="139" t="s">
        <v>104</v>
      </c>
      <c r="S43" s="139">
        <v>158275315</v>
      </c>
      <c r="T43" t="s">
        <v>1</v>
      </c>
      <c r="U43" s="73"/>
      <c r="V43" s="7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</row>
    <row r="44" spans="1:50" s="73" customFormat="1" ht="14.4" x14ac:dyDescent="0.3">
      <c r="A44" s="33"/>
      <c r="B44" s="172" t="s">
        <v>105</v>
      </c>
      <c r="C44" s="44">
        <f>+C42-C43</f>
        <v>1083.0999999999999</v>
      </c>
      <c r="D44" s="37"/>
      <c r="E44" s="173">
        <f>+E42-E43</f>
        <v>815.3</v>
      </c>
      <c r="F44" s="33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139" t="s">
        <v>106</v>
      </c>
      <c r="S44" s="139">
        <v>158737526</v>
      </c>
      <c r="T44" t="s">
        <v>10</v>
      </c>
      <c r="U44" s="37"/>
      <c r="V44" s="37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</row>
    <row r="45" spans="1:50" s="73" customFormat="1" ht="14.4" x14ac:dyDescent="0.3">
      <c r="A45" s="33"/>
      <c r="B45" s="169" t="s">
        <v>107</v>
      </c>
      <c r="C45" s="32">
        <v>208.7</v>
      </c>
      <c r="D45" s="51"/>
      <c r="E45" s="295">
        <v>59.9</v>
      </c>
      <c r="F45" s="33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139" t="s">
        <v>108</v>
      </c>
      <c r="S45" s="139">
        <v>158834726</v>
      </c>
      <c r="T45" t="s">
        <v>1</v>
      </c>
      <c r="U45" s="37"/>
      <c r="V45" s="37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</row>
    <row r="46" spans="1:50" ht="14.4" x14ac:dyDescent="0.3">
      <c r="B46" s="169" t="s">
        <v>109</v>
      </c>
      <c r="C46" s="28">
        <v>525.5</v>
      </c>
      <c r="D46" s="51"/>
      <c r="E46" s="174">
        <v>625.79999999999995</v>
      </c>
      <c r="F46" s="33"/>
      <c r="R46" s="139" t="s">
        <v>110</v>
      </c>
      <c r="S46" s="139">
        <v>158996646</v>
      </c>
      <c r="T46" t="s">
        <v>1</v>
      </c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</row>
    <row r="47" spans="1:50" s="73" customFormat="1" ht="14.4" x14ac:dyDescent="0.3">
      <c r="A47" s="33"/>
      <c r="B47" s="172" t="s">
        <v>111</v>
      </c>
      <c r="C47" s="44">
        <f>+C44-C45-C46</f>
        <v>348.89999999999986</v>
      </c>
      <c r="D47" s="37"/>
      <c r="E47" s="173">
        <f>+E44-E45-E46</f>
        <v>129.60000000000002</v>
      </c>
      <c r="F47" s="33"/>
      <c r="I47" s="37"/>
      <c r="J47" s="37"/>
      <c r="K47" s="37"/>
      <c r="L47" s="37"/>
      <c r="M47" s="37"/>
      <c r="N47" s="37"/>
      <c r="O47" s="37"/>
      <c r="P47" s="37"/>
      <c r="Q47" s="37"/>
      <c r="R47" s="139" t="s">
        <v>112</v>
      </c>
      <c r="S47" s="139">
        <v>258847030</v>
      </c>
      <c r="T47" t="s">
        <v>10</v>
      </c>
      <c r="U47" s="37"/>
      <c r="V47" s="37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</row>
    <row r="48" spans="1:50" s="73" customFormat="1" ht="14.4" x14ac:dyDescent="0.3">
      <c r="A48" s="33"/>
      <c r="B48" s="169" t="s">
        <v>113</v>
      </c>
      <c r="C48" s="32"/>
      <c r="D48" s="51"/>
      <c r="E48" s="175"/>
      <c r="F48" s="33"/>
      <c r="H48" s="37"/>
      <c r="K48" s="37"/>
      <c r="L48" s="37"/>
      <c r="R48" s="139" t="s">
        <v>114</v>
      </c>
      <c r="S48" s="139">
        <v>165717011</v>
      </c>
      <c r="T48" t="s">
        <v>1</v>
      </c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</row>
    <row r="49" spans="1:50" ht="14.4" x14ac:dyDescent="0.3">
      <c r="B49" s="169" t="s">
        <v>115</v>
      </c>
      <c r="C49" s="28">
        <v>-0.2</v>
      </c>
      <c r="D49" s="51"/>
      <c r="E49" s="176">
        <v>7</v>
      </c>
      <c r="F49" s="33"/>
      <c r="H49" s="73"/>
      <c r="R49" s="139" t="s">
        <v>116</v>
      </c>
      <c r="S49" s="139">
        <v>235014830</v>
      </c>
      <c r="T49" t="s">
        <v>12</v>
      </c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</row>
    <row r="50" spans="1:50" ht="14.4" x14ac:dyDescent="0.3">
      <c r="B50" s="169" t="s">
        <v>117</v>
      </c>
      <c r="C50" s="47">
        <f>C51-C52</f>
        <v>-7.9</v>
      </c>
      <c r="D50" s="37"/>
      <c r="E50" s="177">
        <f>E51-E52</f>
        <v>-14</v>
      </c>
      <c r="F50" s="33"/>
      <c r="I50" s="73"/>
      <c r="J50" s="73"/>
      <c r="M50" s="73"/>
      <c r="N50" s="73"/>
      <c r="O50" s="73"/>
      <c r="P50" s="73"/>
      <c r="Q50" s="73"/>
      <c r="R50" s="139" t="s">
        <v>118</v>
      </c>
      <c r="S50" s="139">
        <v>133154754</v>
      </c>
      <c r="T50" t="s">
        <v>1</v>
      </c>
      <c r="U50" s="73"/>
      <c r="V50" s="7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</row>
    <row r="51" spans="1:50" ht="14.4" x14ac:dyDescent="0.3">
      <c r="B51" s="178" t="s">
        <v>119</v>
      </c>
      <c r="C51" s="31">
        <v>6.9</v>
      </c>
      <c r="D51" s="51"/>
      <c r="E51" s="179">
        <v>3.8</v>
      </c>
      <c r="F51" s="33"/>
      <c r="I51" s="73"/>
      <c r="J51" s="73"/>
      <c r="M51" s="73"/>
      <c r="N51" s="73"/>
      <c r="O51" s="73"/>
      <c r="P51" s="73"/>
      <c r="Q51" s="73"/>
      <c r="R51" s="139" t="s">
        <v>120</v>
      </c>
      <c r="S51" s="139">
        <v>132751369</v>
      </c>
      <c r="T51" t="s">
        <v>1</v>
      </c>
      <c r="U51" s="73"/>
      <c r="V51" s="7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</row>
    <row r="52" spans="1:50" ht="14.4" x14ac:dyDescent="0.3">
      <c r="B52" s="178" t="s">
        <v>121</v>
      </c>
      <c r="C52" s="29">
        <v>14.8</v>
      </c>
      <c r="D52" s="51"/>
      <c r="E52" s="180">
        <v>17.8</v>
      </c>
      <c r="F52" s="33"/>
      <c r="I52" s="73"/>
      <c r="J52" s="73"/>
      <c r="M52" s="73"/>
      <c r="N52" s="73"/>
      <c r="O52" s="73"/>
      <c r="P52" s="73"/>
      <c r="Q52" s="73"/>
      <c r="R52" s="139" t="s">
        <v>122</v>
      </c>
      <c r="S52" s="139">
        <v>132616649</v>
      </c>
      <c r="T52" t="s">
        <v>1</v>
      </c>
      <c r="U52" s="73"/>
      <c r="V52" s="7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</row>
    <row r="53" spans="1:50" s="73" customFormat="1" ht="14.4" x14ac:dyDescent="0.3">
      <c r="A53" s="33"/>
      <c r="B53" s="172" t="s">
        <v>123</v>
      </c>
      <c r="C53" s="44">
        <f>+C47+C48+C49+C50</f>
        <v>340.7999999999999</v>
      </c>
      <c r="D53" s="37"/>
      <c r="E53" s="173">
        <f>+E47+E48+E49+E50</f>
        <v>122.60000000000002</v>
      </c>
      <c r="F53" s="33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139" t="s">
        <v>124</v>
      </c>
      <c r="S53" s="139">
        <v>132684155</v>
      </c>
      <c r="T53" t="s">
        <v>1</v>
      </c>
      <c r="U53" s="37"/>
      <c r="V53" s="37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</row>
    <row r="54" spans="1:50" ht="14.4" x14ac:dyDescent="0.3">
      <c r="B54" s="169" t="s">
        <v>125</v>
      </c>
      <c r="C54" s="5">
        <v>0.3</v>
      </c>
      <c r="D54" s="52"/>
      <c r="E54" s="181">
        <v>-16</v>
      </c>
      <c r="F54" s="33"/>
      <c r="R54" s="139" t="s">
        <v>126</v>
      </c>
      <c r="S54" s="139">
        <v>233923260</v>
      </c>
      <c r="T54" t="s">
        <v>1</v>
      </c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</row>
    <row r="55" spans="1:50" s="73" customFormat="1" ht="14.4" x14ac:dyDescent="0.3">
      <c r="A55" s="33"/>
      <c r="B55" s="172" t="s">
        <v>127</v>
      </c>
      <c r="C55" s="44">
        <f>C53-C54</f>
        <v>340.49999999999989</v>
      </c>
      <c r="D55" s="37"/>
      <c r="E55" s="173">
        <f>E53-E54</f>
        <v>138.60000000000002</v>
      </c>
      <c r="F55" s="33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139" t="s">
        <v>128</v>
      </c>
      <c r="S55" s="139">
        <v>133607044</v>
      </c>
      <c r="T55" t="s">
        <v>1</v>
      </c>
      <c r="U55" s="37"/>
      <c r="V55" s="37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</row>
    <row r="56" spans="1:50" s="73" customFormat="1" ht="14.4" x14ac:dyDescent="0.3">
      <c r="A56" s="33"/>
      <c r="B56" s="182"/>
      <c r="C56" s="99"/>
      <c r="D56" s="37"/>
      <c r="E56" s="183"/>
      <c r="F56" s="33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139" t="s">
        <v>129</v>
      </c>
      <c r="S56" s="139">
        <v>135641038</v>
      </c>
      <c r="T56" t="s">
        <v>1</v>
      </c>
      <c r="U56" s="37"/>
      <c r="V56" s="37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</row>
    <row r="57" spans="1:50" s="73" customFormat="1" ht="30" customHeight="1" x14ac:dyDescent="0.3">
      <c r="A57" s="33"/>
      <c r="B57" s="166"/>
      <c r="C57" s="336" t="s">
        <v>90</v>
      </c>
      <c r="D57" s="336"/>
      <c r="E57" s="337"/>
      <c r="F57" s="33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139" t="s">
        <v>130</v>
      </c>
      <c r="S57" s="139">
        <v>132532496</v>
      </c>
      <c r="T57" t="s">
        <v>1</v>
      </c>
      <c r="U57" s="37"/>
      <c r="V57" s="37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</row>
    <row r="58" spans="1:50" ht="27" customHeight="1" thickBot="1" x14ac:dyDescent="0.35">
      <c r="B58" s="167" t="s">
        <v>131</v>
      </c>
      <c r="C58" s="269" t="s">
        <v>132</v>
      </c>
      <c r="D58" s="40"/>
      <c r="E58" s="270" t="s">
        <v>133</v>
      </c>
      <c r="F58" s="33"/>
      <c r="R58" s="139" t="s">
        <v>134</v>
      </c>
      <c r="S58" s="139">
        <v>132626180</v>
      </c>
      <c r="T58" t="s">
        <v>10</v>
      </c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</row>
    <row r="59" spans="1:50" ht="14.4" x14ac:dyDescent="0.3">
      <c r="B59" s="184" t="s">
        <v>135</v>
      </c>
      <c r="C59" s="1">
        <v>13.1</v>
      </c>
      <c r="D59" s="41"/>
      <c r="E59" s="179">
        <v>9.1</v>
      </c>
      <c r="F59" s="33"/>
      <c r="I59" s="73"/>
      <c r="J59" s="73"/>
      <c r="M59" s="73"/>
      <c r="N59" s="73"/>
      <c r="O59" s="73"/>
      <c r="P59" s="73"/>
      <c r="Q59" s="73"/>
      <c r="R59" s="139" t="s">
        <v>136</v>
      </c>
      <c r="S59" s="139">
        <v>133810450</v>
      </c>
      <c r="T59" t="s">
        <v>10</v>
      </c>
      <c r="U59" s="73"/>
      <c r="V59" s="7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</row>
    <row r="60" spans="1:50" ht="14.4" x14ac:dyDescent="0.3">
      <c r="B60" s="184" t="s">
        <v>137</v>
      </c>
      <c r="C60" s="27">
        <v>32126.1</v>
      </c>
      <c r="D60" s="51"/>
      <c r="E60" s="185">
        <v>31770</v>
      </c>
      <c r="F60" s="33"/>
      <c r="R60" s="139" t="s">
        <v>138</v>
      </c>
      <c r="S60" s="139">
        <v>159702357</v>
      </c>
      <c r="T60" t="s">
        <v>1</v>
      </c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</row>
    <row r="61" spans="1:50" ht="14.4" x14ac:dyDescent="0.3">
      <c r="B61" s="184" t="s">
        <v>139</v>
      </c>
      <c r="C61" s="27"/>
      <c r="D61" s="51"/>
      <c r="E61" s="185"/>
      <c r="F61" s="33"/>
      <c r="R61" s="139" t="s">
        <v>140</v>
      </c>
      <c r="S61" s="139">
        <v>301846604</v>
      </c>
      <c r="T61" t="s">
        <v>1</v>
      </c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</row>
    <row r="62" spans="1:50" ht="14.4" x14ac:dyDescent="0.3">
      <c r="B62" s="184" t="s">
        <v>141</v>
      </c>
      <c r="C62" s="27">
        <v>38.6</v>
      </c>
      <c r="D62" s="51"/>
      <c r="E62" s="185">
        <v>54.6</v>
      </c>
      <c r="F62" s="33"/>
      <c r="R62" s="139" t="s">
        <v>142</v>
      </c>
      <c r="S62" s="139">
        <v>166092559</v>
      </c>
      <c r="T62" t="s">
        <v>1</v>
      </c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</row>
    <row r="63" spans="1:50" ht="14.4" x14ac:dyDescent="0.3">
      <c r="B63" s="186" t="s">
        <v>143</v>
      </c>
      <c r="C63" s="49">
        <f>SUM(C59:C62)</f>
        <v>32177.799999999996</v>
      </c>
      <c r="D63" s="37"/>
      <c r="E63" s="187">
        <f>SUM(E59:E62)</f>
        <v>31833.699999999997</v>
      </c>
      <c r="F63" s="33"/>
      <c r="R63" s="139" t="s">
        <v>144</v>
      </c>
      <c r="S63" s="139">
        <v>161229484</v>
      </c>
      <c r="T63" t="s">
        <v>1</v>
      </c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</row>
    <row r="64" spans="1:50" s="73" customFormat="1" ht="14.4" x14ac:dyDescent="0.3">
      <c r="A64" s="33"/>
      <c r="B64" s="166"/>
      <c r="C64" s="60"/>
      <c r="D64" s="37"/>
      <c r="E64" s="188"/>
      <c r="F64" s="33"/>
      <c r="I64" s="37"/>
      <c r="J64" s="37"/>
      <c r="K64" s="37"/>
      <c r="L64" s="37"/>
      <c r="M64" s="37"/>
      <c r="N64" s="37"/>
      <c r="O64" s="37"/>
      <c r="P64" s="37"/>
      <c r="Q64" s="37"/>
      <c r="R64" s="139" t="s">
        <v>145</v>
      </c>
      <c r="S64" s="139">
        <v>161130867</v>
      </c>
      <c r="T64" t="s">
        <v>1</v>
      </c>
      <c r="U64" s="37"/>
      <c r="V64" s="37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</row>
    <row r="65" spans="1:50" ht="12.75" customHeight="1" x14ac:dyDescent="0.3">
      <c r="B65" s="189" t="s">
        <v>146</v>
      </c>
      <c r="C65" s="31">
        <v>44.9</v>
      </c>
      <c r="D65" s="51"/>
      <c r="E65" s="179">
        <v>40.6</v>
      </c>
      <c r="F65" s="33"/>
      <c r="H65" s="73"/>
      <c r="I65" s="73"/>
      <c r="J65" s="73"/>
      <c r="M65" s="73"/>
      <c r="N65" s="73"/>
      <c r="O65" s="73"/>
      <c r="P65" s="73"/>
      <c r="Q65" s="73"/>
      <c r="R65" s="139" t="s">
        <v>147</v>
      </c>
      <c r="S65" s="139">
        <v>161186428</v>
      </c>
      <c r="T65" t="s">
        <v>1</v>
      </c>
      <c r="U65" s="73"/>
      <c r="V65" s="7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</row>
    <row r="66" spans="1:50" ht="12.75" customHeight="1" x14ac:dyDescent="0.3">
      <c r="B66" s="190" t="s">
        <v>148</v>
      </c>
      <c r="C66" s="27">
        <v>340.3</v>
      </c>
      <c r="D66" s="51"/>
      <c r="E66" s="185">
        <v>300.60000000000002</v>
      </c>
      <c r="F66" s="33"/>
      <c r="H66" s="73"/>
      <c r="I66" s="73"/>
      <c r="J66" s="73"/>
      <c r="M66" s="73"/>
      <c r="N66" s="73"/>
      <c r="O66" s="73"/>
      <c r="P66" s="73"/>
      <c r="Q66" s="73"/>
      <c r="R66" s="139" t="s">
        <v>149</v>
      </c>
      <c r="S66" s="139">
        <v>162559136</v>
      </c>
      <c r="T66" t="s">
        <v>1</v>
      </c>
      <c r="U66" s="73"/>
      <c r="V66" s="7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</row>
    <row r="67" spans="1:50" ht="14.4" x14ac:dyDescent="0.3">
      <c r="B67" s="191" t="s">
        <v>150</v>
      </c>
      <c r="C67" s="27"/>
      <c r="D67" s="51"/>
      <c r="E67" s="185"/>
      <c r="F67" s="33"/>
      <c r="H67" s="73"/>
      <c r="I67" s="73"/>
      <c r="J67" s="73"/>
      <c r="M67" s="73"/>
      <c r="N67" s="73"/>
      <c r="O67" s="73"/>
      <c r="P67" s="73"/>
      <c r="Q67" s="73"/>
      <c r="R67" s="139" t="s">
        <v>151</v>
      </c>
      <c r="S67" s="139">
        <v>162441351</v>
      </c>
      <c r="T67" t="s">
        <v>1</v>
      </c>
      <c r="U67" s="73"/>
      <c r="V67" s="7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</row>
    <row r="68" spans="1:50" ht="14.4" x14ac:dyDescent="0.3">
      <c r="B68" s="191" t="s">
        <v>152</v>
      </c>
      <c r="C68" s="29">
        <v>473.8</v>
      </c>
      <c r="D68" s="51"/>
      <c r="E68" s="180">
        <v>486.9</v>
      </c>
      <c r="F68" s="33"/>
      <c r="H68" s="73"/>
      <c r="I68" s="73"/>
      <c r="J68" s="73"/>
      <c r="M68" s="73"/>
      <c r="N68" s="73"/>
      <c r="O68" s="73"/>
      <c r="P68" s="73"/>
      <c r="Q68" s="73"/>
      <c r="R68" s="139" t="s">
        <v>153</v>
      </c>
      <c r="S68" s="139">
        <v>162732556</v>
      </c>
      <c r="T68" t="s">
        <v>1</v>
      </c>
      <c r="U68" s="73"/>
      <c r="V68" s="7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</row>
    <row r="69" spans="1:50" ht="14.4" x14ac:dyDescent="0.3">
      <c r="B69" s="186" t="s">
        <v>154</v>
      </c>
      <c r="C69" s="49">
        <f>SUM(C65:C68)</f>
        <v>859</v>
      </c>
      <c r="D69" s="37"/>
      <c r="E69" s="187">
        <f>SUM(E65:E68)</f>
        <v>828.1</v>
      </c>
      <c r="F69" s="33"/>
      <c r="I69" s="73"/>
      <c r="J69" s="73"/>
      <c r="M69" s="73"/>
      <c r="N69" s="73"/>
      <c r="O69" s="73"/>
      <c r="P69" s="73"/>
      <c r="Q69" s="73"/>
      <c r="R69" s="139" t="s">
        <v>155</v>
      </c>
      <c r="S69" s="139">
        <v>162468366</v>
      </c>
      <c r="T69" t="s">
        <v>10</v>
      </c>
      <c r="U69" s="73"/>
      <c r="V69" s="7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</row>
    <row r="70" spans="1:50" s="73" customFormat="1" ht="10.5" customHeight="1" x14ac:dyDescent="0.3">
      <c r="A70" s="33"/>
      <c r="B70" s="186"/>
      <c r="C70" s="49"/>
      <c r="D70" s="37"/>
      <c r="E70" s="187"/>
      <c r="F70" s="33"/>
      <c r="I70" s="37"/>
      <c r="J70" s="37"/>
      <c r="K70" s="37"/>
      <c r="L70" s="37"/>
      <c r="M70" s="37"/>
      <c r="N70" s="37"/>
      <c r="O70" s="37"/>
      <c r="P70" s="37"/>
      <c r="Q70" s="37"/>
      <c r="R70" s="139" t="s">
        <v>156</v>
      </c>
      <c r="S70" s="139">
        <v>140089260</v>
      </c>
      <c r="T70" t="s">
        <v>12</v>
      </c>
      <c r="U70" s="37"/>
      <c r="V70" s="37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</row>
    <row r="71" spans="1:50" s="73" customFormat="1" ht="14.4" x14ac:dyDescent="0.3">
      <c r="A71" s="33"/>
      <c r="B71" s="186" t="s">
        <v>157</v>
      </c>
      <c r="C71" s="12">
        <v>1.6</v>
      </c>
      <c r="D71" s="52"/>
      <c r="E71" s="192">
        <v>4.5999999999999996</v>
      </c>
      <c r="F71" s="33"/>
      <c r="H71" s="37"/>
      <c r="K71" s="37"/>
      <c r="L71" s="37"/>
      <c r="R71" s="139" t="s">
        <v>158</v>
      </c>
      <c r="S71" s="139">
        <v>140249252</v>
      </c>
      <c r="T71" t="s">
        <v>12</v>
      </c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</row>
    <row r="72" spans="1:50" s="73" customFormat="1" ht="14.4" x14ac:dyDescent="0.3">
      <c r="A72" s="33"/>
      <c r="B72" s="186"/>
      <c r="C72" s="49"/>
      <c r="D72" s="37"/>
      <c r="E72" s="187"/>
      <c r="F72" s="33"/>
      <c r="I72" s="37"/>
      <c r="J72" s="37"/>
      <c r="K72" s="37"/>
      <c r="L72" s="37"/>
      <c r="M72" s="37"/>
      <c r="N72" s="37"/>
      <c r="O72" s="37"/>
      <c r="P72" s="37"/>
      <c r="Q72" s="37"/>
      <c r="R72" s="139" t="s">
        <v>159</v>
      </c>
      <c r="S72" s="139">
        <v>163743744</v>
      </c>
      <c r="T72" t="s">
        <v>1</v>
      </c>
      <c r="U72" s="37"/>
      <c r="V72" s="37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</row>
    <row r="73" spans="1:50" s="73" customFormat="1" ht="14.4" x14ac:dyDescent="0.3">
      <c r="A73" s="33"/>
      <c r="B73" s="186" t="s">
        <v>160</v>
      </c>
      <c r="C73" s="27"/>
      <c r="D73" s="51"/>
      <c r="E73" s="185"/>
      <c r="F73" s="33"/>
      <c r="K73" s="37"/>
      <c r="L73" s="37"/>
      <c r="R73" s="139" t="s">
        <v>161</v>
      </c>
      <c r="S73" s="139">
        <v>140033557</v>
      </c>
      <c r="T73" t="s">
        <v>1</v>
      </c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</row>
    <row r="74" spans="1:50" s="73" customFormat="1" ht="14.4" x14ac:dyDescent="0.3">
      <c r="A74" s="33"/>
      <c r="B74" s="166"/>
      <c r="C74" s="50"/>
      <c r="D74" s="37"/>
      <c r="E74" s="188"/>
      <c r="F74" s="33"/>
      <c r="K74" s="37"/>
      <c r="L74" s="37"/>
      <c r="R74" s="139" t="s">
        <v>162</v>
      </c>
      <c r="S74" s="139">
        <v>140031353</v>
      </c>
      <c r="T74" t="s">
        <v>1</v>
      </c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</row>
    <row r="75" spans="1:50" ht="13.5" customHeight="1" x14ac:dyDescent="0.3">
      <c r="B75" s="193" t="s">
        <v>163</v>
      </c>
      <c r="C75" s="49">
        <f>SUM(C63,C69,C71,C73)</f>
        <v>33038.399999999994</v>
      </c>
      <c r="D75" s="37"/>
      <c r="E75" s="187">
        <f>SUM(E63,E69,E71,E73)</f>
        <v>32666.399999999994</v>
      </c>
      <c r="F75" s="33"/>
      <c r="H75" s="73"/>
      <c r="I75" s="73"/>
      <c r="J75" s="73"/>
      <c r="M75" s="73"/>
      <c r="N75" s="73"/>
      <c r="O75" s="73"/>
      <c r="P75" s="73"/>
      <c r="Q75" s="73"/>
      <c r="R75" s="139" t="s">
        <v>164</v>
      </c>
      <c r="S75" s="139">
        <v>140842886</v>
      </c>
      <c r="T75" t="s">
        <v>1</v>
      </c>
      <c r="U75" s="73"/>
      <c r="V75" s="7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</row>
    <row r="76" spans="1:50" s="73" customFormat="1" ht="14.4" x14ac:dyDescent="0.3">
      <c r="A76" s="33"/>
      <c r="B76" s="194"/>
      <c r="C76" s="50"/>
      <c r="D76" s="37"/>
      <c r="E76" s="188"/>
      <c r="F76" s="33"/>
      <c r="K76" s="37"/>
      <c r="L76" s="37"/>
      <c r="R76" s="139" t="s">
        <v>165</v>
      </c>
      <c r="S76" s="139">
        <v>140842929</v>
      </c>
      <c r="T76" t="s">
        <v>1</v>
      </c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</row>
    <row r="77" spans="1:50" ht="24.6" x14ac:dyDescent="0.3">
      <c r="B77" s="195" t="s">
        <v>166</v>
      </c>
      <c r="C77" s="4">
        <v>3902.1</v>
      </c>
      <c r="D77" s="51"/>
      <c r="E77" s="185">
        <v>3902.1</v>
      </c>
      <c r="F77" s="33"/>
      <c r="H77" s="73"/>
      <c r="I77" s="73"/>
      <c r="J77" s="73"/>
      <c r="M77" s="73"/>
      <c r="N77" s="73"/>
      <c r="O77" s="73"/>
      <c r="P77" s="73"/>
      <c r="Q77" s="73"/>
      <c r="R77" s="139" t="s">
        <v>167</v>
      </c>
      <c r="S77" s="139">
        <v>141525547</v>
      </c>
      <c r="T77" t="s">
        <v>1</v>
      </c>
      <c r="U77" s="73"/>
      <c r="V77" s="7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</row>
    <row r="78" spans="1:50" s="73" customFormat="1" ht="15.75" customHeight="1" x14ac:dyDescent="0.3">
      <c r="A78" s="33"/>
      <c r="B78" s="196" t="s">
        <v>168</v>
      </c>
      <c r="C78" s="4">
        <v>3902.1</v>
      </c>
      <c r="D78" s="51"/>
      <c r="E78" s="185">
        <v>3902.1</v>
      </c>
      <c r="F78" s="33"/>
      <c r="K78" s="37"/>
      <c r="L78" s="37"/>
      <c r="R78" s="139" t="s">
        <v>169</v>
      </c>
      <c r="S78" s="139">
        <v>140786882</v>
      </c>
      <c r="T78" t="s">
        <v>10</v>
      </c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</row>
    <row r="79" spans="1:50" s="73" customFormat="1" ht="14.4" x14ac:dyDescent="0.3">
      <c r="A79" s="33"/>
      <c r="B79" s="195" t="s">
        <v>170</v>
      </c>
      <c r="C79" s="4"/>
      <c r="D79" s="51"/>
      <c r="E79" s="185"/>
      <c r="F79" s="33"/>
      <c r="K79" s="37"/>
      <c r="L79" s="37"/>
      <c r="R79" s="139" t="s">
        <v>171</v>
      </c>
      <c r="S79" s="139">
        <v>302827126</v>
      </c>
      <c r="T79" t="s">
        <v>1</v>
      </c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</row>
    <row r="80" spans="1:50" s="73" customFormat="1" ht="14.4" x14ac:dyDescent="0.3">
      <c r="A80" s="33"/>
      <c r="B80" s="195" t="s">
        <v>172</v>
      </c>
      <c r="C80" s="4"/>
      <c r="D80" s="51"/>
      <c r="E80" s="185"/>
      <c r="F80" s="33"/>
      <c r="K80" s="37"/>
      <c r="L80" s="37"/>
      <c r="R80" s="139" t="s">
        <v>173</v>
      </c>
      <c r="S80" s="139">
        <v>163252987</v>
      </c>
      <c r="T80" t="s">
        <v>1</v>
      </c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</row>
    <row r="81" spans="1:50" s="73" customFormat="1" ht="14.4" x14ac:dyDescent="0.3">
      <c r="A81" s="33"/>
      <c r="B81" s="195" t="s">
        <v>174</v>
      </c>
      <c r="C81" s="4">
        <v>0.1</v>
      </c>
      <c r="D81" s="51"/>
      <c r="E81" s="185">
        <v>0.1</v>
      </c>
      <c r="F81" s="33"/>
      <c r="K81" s="37"/>
      <c r="L81" s="37"/>
      <c r="R81" s="139" t="s">
        <v>175</v>
      </c>
      <c r="S81" s="139">
        <v>163934977</v>
      </c>
      <c r="T81" t="s">
        <v>10</v>
      </c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</row>
    <row r="82" spans="1:50" s="73" customFormat="1" ht="14.4" x14ac:dyDescent="0.3">
      <c r="A82" s="33"/>
      <c r="B82" s="195" t="s">
        <v>176</v>
      </c>
      <c r="C82" s="4"/>
      <c r="D82" s="51"/>
      <c r="E82" s="185"/>
      <c r="F82" s="33"/>
      <c r="K82" s="37"/>
      <c r="L82" s="37"/>
      <c r="R82" s="139" t="s">
        <v>177</v>
      </c>
      <c r="S82" s="139">
        <v>163994426</v>
      </c>
      <c r="T82" t="s">
        <v>1</v>
      </c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</row>
    <row r="83" spans="1:50" s="73" customFormat="1" ht="14.4" x14ac:dyDescent="0.3">
      <c r="A83" s="33"/>
      <c r="B83" s="195" t="s">
        <v>178</v>
      </c>
      <c r="C83" s="4">
        <v>1790.2</v>
      </c>
      <c r="D83" s="51"/>
      <c r="E83" s="185">
        <v>2090.1999999999998</v>
      </c>
      <c r="F83" s="33"/>
      <c r="H83" s="37"/>
      <c r="K83" s="37"/>
      <c r="L83" s="37"/>
      <c r="R83" s="139" t="s">
        <v>179</v>
      </c>
      <c r="S83" s="139">
        <v>163994611</v>
      </c>
      <c r="T83" t="s">
        <v>1</v>
      </c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</row>
    <row r="84" spans="1:50" s="73" customFormat="1" ht="14.4" x14ac:dyDescent="0.3">
      <c r="A84" s="33"/>
      <c r="B84" s="196" t="s">
        <v>180</v>
      </c>
      <c r="C84" s="4">
        <v>390.2</v>
      </c>
      <c r="D84" s="51"/>
      <c r="E84" s="185">
        <v>390.2</v>
      </c>
      <c r="F84" s="33"/>
      <c r="I84" s="37"/>
      <c r="J84" s="37"/>
      <c r="K84" s="37"/>
      <c r="L84" s="37"/>
      <c r="M84" s="37"/>
      <c r="N84" s="37"/>
      <c r="O84" s="37"/>
      <c r="P84" s="37"/>
      <c r="Q84" s="37"/>
      <c r="R84" s="139" t="s">
        <v>181</v>
      </c>
      <c r="S84" s="139">
        <v>300531865</v>
      </c>
      <c r="T84" t="s">
        <v>1</v>
      </c>
      <c r="U84" s="37"/>
      <c r="V84" s="37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</row>
    <row r="85" spans="1:50" s="73" customFormat="1" ht="14.4" x14ac:dyDescent="0.3">
      <c r="A85" s="33"/>
      <c r="B85" s="195" t="s">
        <v>182</v>
      </c>
      <c r="C85" s="4">
        <v>435.4</v>
      </c>
      <c r="D85" s="51"/>
      <c r="E85" s="185">
        <v>274</v>
      </c>
      <c r="F85" s="33"/>
      <c r="K85" s="37"/>
      <c r="L85" s="37"/>
      <c r="R85" s="139" t="s">
        <v>183</v>
      </c>
      <c r="S85" s="139">
        <v>164294882</v>
      </c>
      <c r="T85" t="s">
        <v>1</v>
      </c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</row>
    <row r="86" spans="1:50" s="73" customFormat="1" ht="14.4" x14ac:dyDescent="0.3">
      <c r="A86" s="33"/>
      <c r="B86" s="172" t="s">
        <v>184</v>
      </c>
      <c r="C86" s="49">
        <f>SUM(C77,C79:C83,C85:C85)</f>
        <v>6127.7999999999993</v>
      </c>
      <c r="D86" s="37"/>
      <c r="E86" s="187">
        <f>SUM(E77,E79:E83,E85:E85)</f>
        <v>6266.4</v>
      </c>
      <c r="F86" s="33"/>
      <c r="K86" s="37"/>
      <c r="L86" s="37"/>
      <c r="R86" s="139" t="s">
        <v>185</v>
      </c>
      <c r="S86" s="139">
        <v>164742773</v>
      </c>
      <c r="T86" t="s">
        <v>1</v>
      </c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</row>
    <row r="87" spans="1:50" s="73" customFormat="1" ht="14.4" x14ac:dyDescent="0.3">
      <c r="A87" s="33"/>
      <c r="B87" s="169"/>
      <c r="C87" s="50"/>
      <c r="D87" s="37"/>
      <c r="E87" s="188"/>
      <c r="F87" s="33"/>
      <c r="G87" s="37"/>
      <c r="K87" s="37"/>
      <c r="L87" s="37"/>
      <c r="R87" s="139" t="s">
        <v>186</v>
      </c>
      <c r="S87" s="139">
        <v>164702526</v>
      </c>
      <c r="T87" t="s">
        <v>1</v>
      </c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</row>
    <row r="88" spans="1:50" s="73" customFormat="1" ht="14.4" x14ac:dyDescent="0.3">
      <c r="A88" s="33"/>
      <c r="B88" s="172" t="s">
        <v>187</v>
      </c>
      <c r="C88" s="12">
        <v>25371.3</v>
      </c>
      <c r="D88" s="61"/>
      <c r="E88" s="197">
        <v>24969.599999999999</v>
      </c>
      <c r="F88" s="33"/>
      <c r="G88" s="37"/>
      <c r="H88" s="37"/>
      <c r="K88" s="37"/>
      <c r="L88" s="37"/>
      <c r="R88" s="139" t="s">
        <v>188</v>
      </c>
      <c r="S88" s="139">
        <v>164702145</v>
      </c>
      <c r="T88" t="s">
        <v>1</v>
      </c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</row>
    <row r="89" spans="1:50" s="73" customFormat="1" ht="14.4" x14ac:dyDescent="0.3">
      <c r="A89" s="33"/>
      <c r="B89" s="172"/>
      <c r="C89" s="50"/>
      <c r="D89" s="37"/>
      <c r="E89" s="188"/>
      <c r="F89" s="33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139" t="s">
        <v>189</v>
      </c>
      <c r="S89" s="139">
        <v>165219441</v>
      </c>
      <c r="T89" t="s">
        <v>1</v>
      </c>
      <c r="U89" s="37"/>
      <c r="V89" s="37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</row>
    <row r="90" spans="1:50" ht="14.4" x14ac:dyDescent="0.3">
      <c r="B90" s="172" t="s">
        <v>190</v>
      </c>
      <c r="C90" s="5"/>
      <c r="D90" s="52"/>
      <c r="E90" s="181"/>
      <c r="F90" s="33"/>
      <c r="R90" s="139" t="s">
        <v>191</v>
      </c>
      <c r="S90" s="139">
        <v>165171377</v>
      </c>
      <c r="T90" t="s">
        <v>1</v>
      </c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</row>
    <row r="91" spans="1:50" s="73" customFormat="1" ht="14.4" x14ac:dyDescent="0.3">
      <c r="A91" s="33"/>
      <c r="B91" s="169"/>
      <c r="C91" s="50"/>
      <c r="D91" s="37"/>
      <c r="E91" s="188"/>
      <c r="F91" s="33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139" t="s">
        <v>192</v>
      </c>
      <c r="S91" s="139">
        <v>251168030</v>
      </c>
      <c r="T91" t="s">
        <v>1</v>
      </c>
      <c r="U91" s="37"/>
      <c r="V91" s="37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</row>
    <row r="92" spans="1:50" s="73" customFormat="1" ht="14.4" x14ac:dyDescent="0.3">
      <c r="A92" s="33"/>
      <c r="B92" s="178" t="s">
        <v>193</v>
      </c>
      <c r="C92" s="27">
        <v>1096.0999999999999</v>
      </c>
      <c r="D92" s="51"/>
      <c r="E92" s="185">
        <v>1151.7</v>
      </c>
      <c r="F92" s="33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139" t="s">
        <v>194</v>
      </c>
      <c r="S92" s="139">
        <v>151425755</v>
      </c>
      <c r="T92" t="s">
        <v>1</v>
      </c>
      <c r="U92" s="37"/>
      <c r="V92" s="37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</row>
    <row r="93" spans="1:50" s="73" customFormat="1" ht="12.75" customHeight="1" x14ac:dyDescent="0.3">
      <c r="A93" s="33"/>
      <c r="B93" s="198" t="s">
        <v>195</v>
      </c>
      <c r="C93" s="4">
        <v>1096.0999999999999</v>
      </c>
      <c r="D93" s="51"/>
      <c r="E93" s="185">
        <v>1151.7</v>
      </c>
      <c r="F93" s="33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139" t="s">
        <v>196</v>
      </c>
      <c r="S93" s="139">
        <v>151104226</v>
      </c>
      <c r="T93" t="s">
        <v>1</v>
      </c>
      <c r="U93" s="37"/>
      <c r="V93" s="37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</row>
    <row r="94" spans="1:50" ht="13.5" customHeight="1" x14ac:dyDescent="0.3">
      <c r="B94" s="178" t="s">
        <v>197</v>
      </c>
      <c r="C94" s="4">
        <v>443.2</v>
      </c>
      <c r="D94" s="51"/>
      <c r="E94" s="185">
        <v>278.7</v>
      </c>
      <c r="F94" s="33"/>
      <c r="H94" s="73"/>
      <c r="R94" s="139" t="s">
        <v>198</v>
      </c>
      <c r="S94" s="139">
        <v>151005356</v>
      </c>
      <c r="T94" t="s">
        <v>1</v>
      </c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</row>
    <row r="95" spans="1:50" ht="12.75" customHeight="1" x14ac:dyDescent="0.3">
      <c r="B95" s="198" t="s">
        <v>199</v>
      </c>
      <c r="C95" s="4"/>
      <c r="D95" s="51"/>
      <c r="E95" s="185"/>
      <c r="F95" s="33"/>
      <c r="H95" s="73"/>
      <c r="I95" s="73"/>
      <c r="J95" s="73"/>
      <c r="M95" s="73"/>
      <c r="N95" s="73"/>
      <c r="O95" s="73"/>
      <c r="P95" s="73"/>
      <c r="Q95" s="73"/>
      <c r="R95" s="139" t="s">
        <v>200</v>
      </c>
      <c r="S95" s="139">
        <v>151479265</v>
      </c>
      <c r="T95" t="s">
        <v>1</v>
      </c>
      <c r="U95" s="73"/>
      <c r="V95" s="7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</row>
    <row r="96" spans="1:50" ht="14.4" x14ac:dyDescent="0.3">
      <c r="B96" s="261" t="s">
        <v>444</v>
      </c>
      <c r="C96" s="27"/>
      <c r="D96" s="51"/>
      <c r="E96" s="185"/>
      <c r="F96" s="33"/>
      <c r="H96" s="73"/>
      <c r="I96" s="73"/>
      <c r="J96" s="73"/>
      <c r="M96" s="73"/>
      <c r="N96" s="73"/>
      <c r="O96" s="73"/>
      <c r="P96" s="73"/>
      <c r="Q96" s="73"/>
      <c r="R96" s="139" t="s">
        <v>202</v>
      </c>
      <c r="S96" s="139">
        <v>166901968</v>
      </c>
      <c r="T96" t="s">
        <v>1</v>
      </c>
      <c r="U96" s="73"/>
      <c r="V96" s="7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</row>
    <row r="97" spans="1:50" ht="14.4" x14ac:dyDescent="0.3">
      <c r="B97" s="172" t="s">
        <v>203</v>
      </c>
      <c r="C97" s="49">
        <f>SUM(C92,C94)</f>
        <v>1539.3</v>
      </c>
      <c r="D97" s="37"/>
      <c r="E97" s="187">
        <f>SUM(E92,E94)</f>
        <v>1430.4</v>
      </c>
      <c r="F97" s="33"/>
      <c r="H97" s="73"/>
      <c r="I97" s="73"/>
      <c r="J97" s="73"/>
      <c r="M97" s="73"/>
      <c r="N97" s="73"/>
      <c r="O97" s="73"/>
      <c r="P97" s="73"/>
      <c r="Q97" s="73"/>
      <c r="R97" s="139" t="s">
        <v>204</v>
      </c>
      <c r="S97" s="139">
        <v>166486116</v>
      </c>
      <c r="T97" t="s">
        <v>1</v>
      </c>
      <c r="U97" s="73"/>
      <c r="V97" s="7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</row>
    <row r="98" spans="1:50" ht="14.4" x14ac:dyDescent="0.3">
      <c r="B98" s="172"/>
      <c r="C98" s="49"/>
      <c r="D98" s="37"/>
      <c r="E98" s="187"/>
      <c r="F98" s="33"/>
      <c r="H98" s="73"/>
      <c r="I98" s="73"/>
      <c r="J98" s="73"/>
      <c r="M98" s="73"/>
      <c r="N98" s="73"/>
      <c r="O98" s="73"/>
      <c r="P98" s="73"/>
      <c r="Q98" s="73"/>
      <c r="R98" s="139" t="s">
        <v>205</v>
      </c>
      <c r="S98" s="139">
        <v>171780190</v>
      </c>
      <c r="T98" t="s">
        <v>1</v>
      </c>
      <c r="U98" s="73"/>
      <c r="V98" s="7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</row>
    <row r="99" spans="1:50" ht="14.4" x14ac:dyDescent="0.3">
      <c r="B99" s="172" t="s">
        <v>206</v>
      </c>
      <c r="C99" s="12"/>
      <c r="D99" s="52"/>
      <c r="E99" s="192"/>
      <c r="F99" s="33"/>
      <c r="I99" s="73"/>
      <c r="J99" s="73"/>
      <c r="M99" s="73"/>
      <c r="N99" s="73"/>
      <c r="O99" s="73"/>
      <c r="P99" s="73"/>
      <c r="Q99" s="73"/>
      <c r="R99" s="139" t="s">
        <v>207</v>
      </c>
      <c r="S99" s="139">
        <v>166576994</v>
      </c>
      <c r="T99" t="s">
        <v>1</v>
      </c>
      <c r="U99" s="73"/>
      <c r="V99" s="7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</row>
    <row r="100" spans="1:50" s="73" customFormat="1" ht="14.4" x14ac:dyDescent="0.3">
      <c r="A100" s="33"/>
      <c r="B100" s="172"/>
      <c r="C100" s="49"/>
      <c r="D100" s="37"/>
      <c r="E100" s="187"/>
      <c r="F100" s="33"/>
      <c r="I100" s="37"/>
      <c r="J100" s="37"/>
      <c r="K100" s="37"/>
      <c r="L100" s="37"/>
      <c r="M100" s="37"/>
      <c r="N100" s="37"/>
      <c r="O100" s="37"/>
      <c r="P100" s="37"/>
      <c r="Q100" s="37"/>
      <c r="R100" s="139" t="s">
        <v>208</v>
      </c>
      <c r="S100" s="139">
        <v>166552032</v>
      </c>
      <c r="T100" t="s">
        <v>1</v>
      </c>
      <c r="U100" s="37"/>
      <c r="V100" s="37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</row>
    <row r="101" spans="1:50" s="73" customFormat="1" ht="14.4" x14ac:dyDescent="0.3">
      <c r="A101" s="33"/>
      <c r="B101" s="172" t="s">
        <v>209</v>
      </c>
      <c r="C101" s="12"/>
      <c r="D101" s="52"/>
      <c r="E101" s="185"/>
      <c r="F101" s="33"/>
      <c r="K101" s="37"/>
      <c r="L101" s="37"/>
      <c r="R101" s="139" t="s">
        <v>210</v>
      </c>
      <c r="S101" s="139">
        <v>166445258</v>
      </c>
      <c r="T101" t="s">
        <v>1</v>
      </c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</row>
    <row r="102" spans="1:50" s="73" customFormat="1" ht="14.4" x14ac:dyDescent="0.3">
      <c r="A102" s="33"/>
      <c r="B102" s="166"/>
      <c r="C102" s="50"/>
      <c r="D102" s="37"/>
      <c r="E102" s="188"/>
      <c r="F102" s="33"/>
      <c r="K102" s="37"/>
      <c r="L102" s="37"/>
      <c r="R102" s="139" t="s">
        <v>211</v>
      </c>
      <c r="S102" s="139">
        <v>167520735</v>
      </c>
      <c r="T102" t="s">
        <v>1</v>
      </c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</row>
    <row r="103" spans="1:50" s="73" customFormat="1" ht="12.75" customHeight="1" x14ac:dyDescent="0.3">
      <c r="A103" s="33"/>
      <c r="B103" s="172" t="s">
        <v>212</v>
      </c>
      <c r="C103" s="49">
        <f>SUM(C86,C88,C90,C97,C99,C101)</f>
        <v>33038.400000000001</v>
      </c>
      <c r="D103" s="37"/>
      <c r="E103" s="187">
        <f>SUM(E86,E88,E90,E97,E99,E101)</f>
        <v>32666.400000000001</v>
      </c>
      <c r="F103" s="33"/>
      <c r="H103" s="37"/>
      <c r="K103" s="37"/>
      <c r="L103" s="37"/>
      <c r="R103" s="139" t="s">
        <v>213</v>
      </c>
      <c r="S103" s="139">
        <v>167610175</v>
      </c>
      <c r="T103" t="s">
        <v>1</v>
      </c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</row>
    <row r="104" spans="1:50" s="73" customFormat="1" ht="14.4" x14ac:dyDescent="0.3">
      <c r="A104" s="33"/>
      <c r="B104" s="172"/>
      <c r="C104" s="53"/>
      <c r="D104" s="37"/>
      <c r="E104" s="199"/>
      <c r="F104" s="33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139" t="s">
        <v>214</v>
      </c>
      <c r="S104" s="139">
        <v>167500661</v>
      </c>
      <c r="T104" t="s">
        <v>1</v>
      </c>
      <c r="U104" s="37"/>
      <c r="V104" s="37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</row>
    <row r="105" spans="1:50" ht="14.25" customHeight="1" x14ac:dyDescent="0.3">
      <c r="B105" s="172" t="s">
        <v>215</v>
      </c>
      <c r="C105" s="54" t="str">
        <f>IF(ROUND((C75-C103)/2,1)=0,"Balansas",C75-C103)</f>
        <v>Balansas</v>
      </c>
      <c r="D105" s="37"/>
      <c r="E105" s="200" t="str">
        <f>IF(ROUND((E75-E103)/2,1)=0,"Balansas",E75-E103)</f>
        <v>Balansas</v>
      </c>
      <c r="F105" s="33"/>
      <c r="R105" s="139" t="s">
        <v>216</v>
      </c>
      <c r="S105" s="139">
        <v>167524751</v>
      </c>
      <c r="T105" t="s">
        <v>1</v>
      </c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</row>
    <row r="106" spans="1:50" s="73" customFormat="1" ht="14.4" x14ac:dyDescent="0.3">
      <c r="A106" s="33"/>
      <c r="B106" s="166"/>
      <c r="C106" s="37"/>
      <c r="D106" s="37"/>
      <c r="E106" s="183"/>
      <c r="F106" s="33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139" t="s">
        <v>217</v>
      </c>
      <c r="S106" s="139">
        <v>152703524</v>
      </c>
      <c r="T106" t="s">
        <v>1</v>
      </c>
      <c r="U106" s="37"/>
      <c r="V106" s="37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</row>
    <row r="107" spans="1:50" s="73" customFormat="1" ht="14.4" x14ac:dyDescent="0.3">
      <c r="A107" s="33"/>
      <c r="B107" s="201" t="s">
        <v>218</v>
      </c>
      <c r="C107" s="59"/>
      <c r="D107" s="52"/>
      <c r="E107" s="202"/>
      <c r="F107" s="33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139" t="s">
        <v>219</v>
      </c>
      <c r="S107" s="139">
        <v>152768582</v>
      </c>
      <c r="T107" t="s">
        <v>1</v>
      </c>
      <c r="U107" s="37"/>
      <c r="V107" s="37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</row>
    <row r="108" spans="1:50" s="73" customFormat="1" ht="14.4" x14ac:dyDescent="0.3">
      <c r="A108" s="33"/>
      <c r="B108" s="166"/>
      <c r="C108" s="37"/>
      <c r="D108" s="37"/>
      <c r="E108" s="183"/>
      <c r="F108" s="33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139" t="s">
        <v>220</v>
      </c>
      <c r="S108" s="139">
        <v>152767676</v>
      </c>
      <c r="T108" t="s">
        <v>1</v>
      </c>
      <c r="U108" s="37"/>
      <c r="V108" s="37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</row>
    <row r="109" spans="1:50" ht="27" customHeight="1" x14ac:dyDescent="0.3">
      <c r="B109" s="169"/>
      <c r="C109" s="336" t="s">
        <v>90</v>
      </c>
      <c r="D109" s="336"/>
      <c r="E109" s="337"/>
      <c r="F109" s="33"/>
      <c r="R109" s="139" t="s">
        <v>221</v>
      </c>
      <c r="S109" s="139">
        <v>177390158</v>
      </c>
      <c r="T109" t="s">
        <v>1</v>
      </c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</row>
    <row r="110" spans="1:50" ht="27" customHeight="1" thickBot="1" x14ac:dyDescent="0.35">
      <c r="B110" s="167" t="s">
        <v>222</v>
      </c>
      <c r="C110" s="230" t="str">
        <f>C41</f>
        <v>Praėjęs ataskaitinis laikotarpis 2019 metai</v>
      </c>
      <c r="D110" s="40"/>
      <c r="E110" s="231" t="str">
        <f>E41</f>
        <v>Ataskaitinis laikotarpis                           2020 metai</v>
      </c>
      <c r="F110" s="33"/>
      <c r="R110" s="139" t="s">
        <v>223</v>
      </c>
      <c r="S110" s="139">
        <v>167904337</v>
      </c>
      <c r="T110" t="s">
        <v>1</v>
      </c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</row>
    <row r="111" spans="1:50" ht="24.6" x14ac:dyDescent="0.3">
      <c r="B111" s="203" t="s">
        <v>224</v>
      </c>
      <c r="C111" s="271">
        <v>282.2</v>
      </c>
      <c r="D111" s="52"/>
      <c r="E111" s="274">
        <v>309</v>
      </c>
      <c r="F111" s="33"/>
      <c r="H111" s="37" t="s">
        <v>225</v>
      </c>
      <c r="R111" s="139" t="s">
        <v>226</v>
      </c>
      <c r="S111" s="139">
        <v>167909640</v>
      </c>
      <c r="T111" t="s">
        <v>1</v>
      </c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</row>
    <row r="112" spans="1:50" ht="17.25" customHeight="1" x14ac:dyDescent="0.3">
      <c r="B112" s="203" t="s">
        <v>227</v>
      </c>
      <c r="C112" s="293">
        <v>4912.2</v>
      </c>
      <c r="D112" s="37"/>
      <c r="E112" s="273">
        <v>1595.8</v>
      </c>
      <c r="F112" s="33"/>
      <c r="H112" s="37" t="s">
        <v>228</v>
      </c>
      <c r="R112" s="139" t="s">
        <v>229</v>
      </c>
      <c r="S112" s="139">
        <v>167922698</v>
      </c>
      <c r="T112" t="s">
        <v>1</v>
      </c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</row>
    <row r="113" spans="2:50" ht="27" customHeight="1" x14ac:dyDescent="0.3">
      <c r="B113" s="204" t="s">
        <v>230</v>
      </c>
      <c r="C113" s="293">
        <v>1835.4</v>
      </c>
      <c r="D113" s="37"/>
      <c r="E113" s="272">
        <v>1974.1</v>
      </c>
      <c r="F113" s="33"/>
      <c r="R113" s="139" t="s">
        <v>231</v>
      </c>
      <c r="S113" s="139">
        <v>167900463</v>
      </c>
      <c r="T113" t="s">
        <v>12</v>
      </c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</row>
    <row r="114" spans="2:50" ht="24.6" x14ac:dyDescent="0.3">
      <c r="B114" s="205" t="s">
        <v>232</v>
      </c>
      <c r="C114" s="293"/>
      <c r="D114" s="51"/>
      <c r="E114" s="185"/>
      <c r="F114" s="33"/>
      <c r="R114" s="139" t="s">
        <v>233</v>
      </c>
      <c r="S114" s="139">
        <v>152447391</v>
      </c>
      <c r="T114" t="s">
        <v>1</v>
      </c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</row>
    <row r="115" spans="2:50" ht="14.4" x14ac:dyDescent="0.3">
      <c r="B115" s="205"/>
      <c r="C115" s="37"/>
      <c r="D115" s="37"/>
      <c r="E115" s="183"/>
      <c r="F115" s="33"/>
      <c r="R115" s="139" t="s">
        <v>234</v>
      </c>
      <c r="S115" s="139">
        <v>152409729</v>
      </c>
      <c r="T115" t="s">
        <v>1</v>
      </c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</row>
    <row r="116" spans="2:50" ht="14.4" x14ac:dyDescent="0.3">
      <c r="B116" s="206" t="s">
        <v>235</v>
      </c>
      <c r="C116" s="264">
        <v>116.9</v>
      </c>
      <c r="D116" s="55"/>
      <c r="E116" s="266">
        <v>23.4</v>
      </c>
      <c r="F116" s="33"/>
      <c r="R116" s="139" t="s">
        <v>236</v>
      </c>
      <c r="S116" s="139">
        <v>152697886</v>
      </c>
      <c r="T116" t="s">
        <v>1</v>
      </c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</row>
    <row r="117" spans="2:50" ht="14.4" x14ac:dyDescent="0.3">
      <c r="B117" s="207" t="s">
        <v>237</v>
      </c>
      <c r="C117" s="265">
        <v>1</v>
      </c>
      <c r="D117" s="55"/>
      <c r="E117" s="267">
        <v>0.5</v>
      </c>
      <c r="F117" s="33"/>
      <c r="R117" s="139" t="s">
        <v>238</v>
      </c>
      <c r="S117" s="139">
        <v>152492671</v>
      </c>
      <c r="T117" t="s">
        <v>1</v>
      </c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</row>
    <row r="118" spans="2:50" ht="14.4" x14ac:dyDescent="0.3">
      <c r="B118" s="208" t="s">
        <v>239</v>
      </c>
      <c r="C118" s="66">
        <v>1361.7</v>
      </c>
      <c r="D118" s="55"/>
      <c r="E118" s="185">
        <v>271.89999999999998</v>
      </c>
      <c r="F118" s="33"/>
      <c r="R118" s="139" t="s">
        <v>240</v>
      </c>
      <c r="S118" s="139">
        <v>304942928</v>
      </c>
      <c r="T118" t="s">
        <v>10</v>
      </c>
      <c r="X118" s="33"/>
      <c r="Y118" s="14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</row>
    <row r="119" spans="2:50" ht="14.4" x14ac:dyDescent="0.3">
      <c r="B119" s="208" t="s">
        <v>241</v>
      </c>
      <c r="C119" s="262" t="s">
        <v>228</v>
      </c>
      <c r="D119" s="55"/>
      <c r="E119" s="263" t="s">
        <v>228</v>
      </c>
      <c r="F119" s="33"/>
      <c r="R119" s="139" t="s">
        <v>242</v>
      </c>
      <c r="S119" s="139">
        <v>147248313</v>
      </c>
      <c r="T119" t="s">
        <v>12</v>
      </c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</row>
    <row r="120" spans="2:50" ht="14.4" x14ac:dyDescent="0.3">
      <c r="B120" s="208"/>
      <c r="C120" s="55"/>
      <c r="D120" s="55"/>
      <c r="E120" s="209"/>
      <c r="F120" s="33"/>
      <c r="R120" s="139" t="s">
        <v>243</v>
      </c>
      <c r="S120" s="139">
        <v>147104754</v>
      </c>
      <c r="T120" t="s">
        <v>1</v>
      </c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</row>
    <row r="121" spans="2:50" ht="14.4" x14ac:dyDescent="0.3">
      <c r="B121" s="210" t="s">
        <v>445</v>
      </c>
      <c r="C121" s="338" t="s">
        <v>469</v>
      </c>
      <c r="D121" s="338"/>
      <c r="E121" s="339"/>
      <c r="F121" s="33"/>
      <c r="R121" s="139" t="s">
        <v>244</v>
      </c>
      <c r="S121" s="139">
        <v>247025610</v>
      </c>
      <c r="T121" t="s">
        <v>12</v>
      </c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</row>
    <row r="122" spans="2:50" ht="14.4" x14ac:dyDescent="0.3">
      <c r="B122" s="166"/>
      <c r="C122" s="11"/>
      <c r="D122" s="11"/>
      <c r="E122" s="211"/>
      <c r="F122" s="33"/>
      <c r="R122" s="139" t="s">
        <v>245</v>
      </c>
      <c r="S122" s="139">
        <v>147024322</v>
      </c>
      <c r="T122" t="s">
        <v>1</v>
      </c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</row>
    <row r="123" spans="2:50" ht="27" customHeight="1" thickBot="1" x14ac:dyDescent="0.35">
      <c r="B123" s="167" t="s">
        <v>246</v>
      </c>
      <c r="C123" s="230" t="str">
        <f>C41</f>
        <v>Praėjęs ataskaitinis laikotarpis 2019 metai</v>
      </c>
      <c r="D123" s="40"/>
      <c r="E123" s="231" t="str">
        <f>E41</f>
        <v>Ataskaitinis laikotarpis                           2020 metai</v>
      </c>
      <c r="F123" s="33"/>
      <c r="R123" s="139" t="s">
        <v>247</v>
      </c>
      <c r="S123" s="139">
        <v>147146714</v>
      </c>
      <c r="T123" t="s">
        <v>12</v>
      </c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</row>
    <row r="124" spans="2:50" ht="14.4" x14ac:dyDescent="0.3">
      <c r="B124" s="212" t="s">
        <v>248</v>
      </c>
      <c r="C124" s="65">
        <v>70</v>
      </c>
      <c r="D124" s="140"/>
      <c r="E124" s="213">
        <v>69</v>
      </c>
      <c r="F124" s="33"/>
      <c r="R124" s="139" t="s">
        <v>249</v>
      </c>
      <c r="S124" s="139">
        <v>147026330</v>
      </c>
      <c r="T124" t="s">
        <v>1</v>
      </c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</row>
    <row r="125" spans="2:50" ht="14.4" x14ac:dyDescent="0.3">
      <c r="B125" s="214" t="s">
        <v>250</v>
      </c>
      <c r="C125" s="66">
        <v>15</v>
      </c>
      <c r="D125" s="51"/>
      <c r="E125" s="185">
        <v>17</v>
      </c>
      <c r="F125" s="33"/>
      <c r="R125" s="139" t="s">
        <v>251</v>
      </c>
      <c r="S125" s="139">
        <v>247737020</v>
      </c>
      <c r="T125" t="s">
        <v>1</v>
      </c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</row>
    <row r="126" spans="2:50" ht="14.4" x14ac:dyDescent="0.3">
      <c r="B126" s="212" t="s">
        <v>252</v>
      </c>
      <c r="C126" s="66">
        <v>70</v>
      </c>
      <c r="D126" s="51"/>
      <c r="E126" s="185">
        <v>69</v>
      </c>
      <c r="F126" s="33"/>
      <c r="R126" s="139" t="s">
        <v>253</v>
      </c>
      <c r="S126" s="139">
        <v>147146333</v>
      </c>
      <c r="T126" t="s">
        <v>1</v>
      </c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</row>
    <row r="127" spans="2:50" ht="14.4" x14ac:dyDescent="0.3">
      <c r="B127" s="212" t="s">
        <v>254</v>
      </c>
      <c r="C127" s="66">
        <v>968.5</v>
      </c>
      <c r="D127" s="37"/>
      <c r="E127" s="197">
        <v>1052</v>
      </c>
      <c r="F127" s="33"/>
      <c r="R127" s="139" t="s">
        <v>255</v>
      </c>
      <c r="S127" s="139">
        <v>300127004</v>
      </c>
      <c r="T127" t="s">
        <v>1</v>
      </c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</row>
    <row r="128" spans="2:50" ht="25.2" thickBot="1" x14ac:dyDescent="0.35">
      <c r="B128" s="215" t="s">
        <v>256</v>
      </c>
      <c r="C128" s="123"/>
      <c r="D128" s="64"/>
      <c r="E128" s="216"/>
      <c r="F128" s="33"/>
      <c r="R128" s="139" t="s">
        <v>257</v>
      </c>
      <c r="S128" s="139">
        <v>169236961</v>
      </c>
      <c r="T128" t="s">
        <v>1</v>
      </c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</row>
    <row r="129" spans="2:50" ht="14.4" x14ac:dyDescent="0.3">
      <c r="B129" s="217"/>
      <c r="C129" s="330"/>
      <c r="D129" s="330"/>
      <c r="E129" s="331"/>
      <c r="F129" s="33"/>
      <c r="R129" s="139" t="s">
        <v>258</v>
      </c>
      <c r="S129" s="139">
        <v>169139957</v>
      </c>
      <c r="T129" t="s">
        <v>1</v>
      </c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</row>
    <row r="130" spans="2:50" ht="27" customHeight="1" x14ac:dyDescent="0.3">
      <c r="B130" s="166"/>
      <c r="C130" s="349" t="s">
        <v>436</v>
      </c>
      <c r="D130" s="349"/>
      <c r="E130" s="350"/>
      <c r="F130" s="33"/>
      <c r="R130" s="139" t="s">
        <v>259</v>
      </c>
      <c r="S130" s="139">
        <v>169167554</v>
      </c>
      <c r="T130" t="s">
        <v>1</v>
      </c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</row>
    <row r="131" spans="2:50" ht="25.5" customHeight="1" x14ac:dyDescent="0.3">
      <c r="B131" s="166" t="s">
        <v>260</v>
      </c>
      <c r="C131" s="275">
        <f>IF(COUNTA(C135:C149)=0,"nėra",COUNTA(C135:C149))</f>
        <v>5</v>
      </c>
      <c r="D131" s="68"/>
      <c r="E131" s="218"/>
      <c r="F131" s="33"/>
      <c r="H131" s="37" t="s">
        <v>261</v>
      </c>
      <c r="R131" s="139" t="s">
        <v>262</v>
      </c>
      <c r="S131" s="139">
        <v>169176222</v>
      </c>
      <c r="T131" t="s">
        <v>1</v>
      </c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</row>
    <row r="132" spans="2:50" ht="12" customHeight="1" x14ac:dyDescent="0.3">
      <c r="B132" s="219" t="s">
        <v>263</v>
      </c>
      <c r="C132" s="332" t="s">
        <v>261</v>
      </c>
      <c r="D132" s="332"/>
      <c r="E132" s="333"/>
      <c r="F132" s="33"/>
      <c r="H132" s="37" t="s">
        <v>264</v>
      </c>
      <c r="R132" s="139" t="s">
        <v>265</v>
      </c>
      <c r="S132" s="139">
        <v>271042320</v>
      </c>
      <c r="T132" t="s">
        <v>10</v>
      </c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</row>
    <row r="133" spans="2:50" ht="16.5" customHeight="1" x14ac:dyDescent="0.3">
      <c r="B133" s="220" t="s">
        <v>266</v>
      </c>
      <c r="C133" s="334">
        <v>5</v>
      </c>
      <c r="D133" s="334"/>
      <c r="E133" s="335"/>
      <c r="F133" s="33"/>
      <c r="H133" s="37" t="s">
        <v>267</v>
      </c>
      <c r="R133" s="139" t="s">
        <v>268</v>
      </c>
      <c r="S133" s="139">
        <v>269814430</v>
      </c>
      <c r="T133" t="s">
        <v>1</v>
      </c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</row>
    <row r="134" spans="2:50" ht="40.5" customHeight="1" x14ac:dyDescent="0.3">
      <c r="B134" s="221" t="s">
        <v>269</v>
      </c>
      <c r="C134" s="257" t="s">
        <v>270</v>
      </c>
      <c r="D134" s="258" t="s">
        <v>271</v>
      </c>
      <c r="E134" s="259" t="s">
        <v>272</v>
      </c>
      <c r="F134" s="33"/>
      <c r="R134" s="139" t="s">
        <v>273</v>
      </c>
      <c r="S134" s="139">
        <v>170535455</v>
      </c>
      <c r="T134" t="s">
        <v>1</v>
      </c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</row>
    <row r="135" spans="2:50" ht="84" x14ac:dyDescent="0.3">
      <c r="B135" s="191" t="s">
        <v>274</v>
      </c>
      <c r="C135" s="13" t="s">
        <v>456</v>
      </c>
      <c r="D135" s="5" t="s">
        <v>292</v>
      </c>
      <c r="E135" s="276" t="s">
        <v>464</v>
      </c>
      <c r="F135" s="33"/>
      <c r="H135" s="37">
        <v>1</v>
      </c>
      <c r="R135" s="139" t="s">
        <v>275</v>
      </c>
      <c r="S135" s="139">
        <v>169845485</v>
      </c>
      <c r="T135" t="s">
        <v>1</v>
      </c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</row>
    <row r="136" spans="2:50" ht="264" x14ac:dyDescent="0.3">
      <c r="B136" s="191" t="s">
        <v>276</v>
      </c>
      <c r="C136" s="10" t="s">
        <v>457</v>
      </c>
      <c r="D136" s="14" t="s">
        <v>298</v>
      </c>
      <c r="E136" s="276" t="s">
        <v>466</v>
      </c>
      <c r="F136" s="33"/>
      <c r="H136" s="37">
        <v>2</v>
      </c>
      <c r="R136" s="139" t="s">
        <v>277</v>
      </c>
      <c r="S136" s="139">
        <v>170759250</v>
      </c>
      <c r="T136" t="s">
        <v>12</v>
      </c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</row>
    <row r="137" spans="2:50" ht="15" customHeight="1" x14ac:dyDescent="0.3">
      <c r="B137" s="191" t="s">
        <v>276</v>
      </c>
      <c r="C137" s="10" t="s">
        <v>458</v>
      </c>
      <c r="D137" s="14" t="s">
        <v>298</v>
      </c>
      <c r="E137" s="276" t="s">
        <v>467</v>
      </c>
      <c r="F137" s="33"/>
      <c r="H137" s="37">
        <v>3</v>
      </c>
      <c r="R137" s="139" t="s">
        <v>278</v>
      </c>
      <c r="S137" s="139">
        <v>170639781</v>
      </c>
      <c r="T137" t="s">
        <v>1</v>
      </c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</row>
    <row r="138" spans="2:50" ht="72" x14ac:dyDescent="0.3">
      <c r="B138" s="191" t="s">
        <v>276</v>
      </c>
      <c r="C138" s="10" t="s">
        <v>459</v>
      </c>
      <c r="D138" s="14" t="s">
        <v>295</v>
      </c>
      <c r="E138" s="276" t="s">
        <v>468</v>
      </c>
      <c r="F138" s="33"/>
      <c r="H138" s="37">
        <v>4</v>
      </c>
      <c r="R138" s="139" t="s">
        <v>279</v>
      </c>
      <c r="S138" s="139">
        <v>170609076</v>
      </c>
      <c r="T138" t="s">
        <v>1</v>
      </c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</row>
    <row r="139" spans="2:50" ht="36" x14ac:dyDescent="0.3">
      <c r="B139" s="191" t="s">
        <v>276</v>
      </c>
      <c r="C139" s="10" t="s">
        <v>460</v>
      </c>
      <c r="D139" s="14" t="s">
        <v>295</v>
      </c>
      <c r="E139" s="276" t="s">
        <v>461</v>
      </c>
      <c r="F139" s="33"/>
      <c r="H139" s="37">
        <v>5</v>
      </c>
      <c r="R139" s="139" t="s">
        <v>280</v>
      </c>
      <c r="S139" s="139">
        <v>271278580</v>
      </c>
      <c r="T139" t="s">
        <v>1</v>
      </c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</row>
    <row r="140" spans="2:50" ht="14.4" x14ac:dyDescent="0.3">
      <c r="B140" s="191" t="s">
        <v>276</v>
      </c>
      <c r="C140" s="10"/>
      <c r="D140" s="14"/>
      <c r="E140" s="276"/>
      <c r="F140" s="33"/>
      <c r="H140" s="37">
        <v>6</v>
      </c>
      <c r="R140" s="139" t="s">
        <v>281</v>
      </c>
      <c r="S140" s="139">
        <v>171444859</v>
      </c>
      <c r="T140" t="s">
        <v>1</v>
      </c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</row>
    <row r="141" spans="2:50" ht="14.4" x14ac:dyDescent="0.3">
      <c r="B141" s="191" t="s">
        <v>276</v>
      </c>
      <c r="C141" s="10"/>
      <c r="D141" s="14"/>
      <c r="E141" s="276"/>
      <c r="F141" s="33"/>
      <c r="H141" s="37">
        <v>7</v>
      </c>
      <c r="R141" s="139" t="s">
        <v>282</v>
      </c>
      <c r="S141" s="139">
        <v>171265176</v>
      </c>
      <c r="T141" t="s">
        <v>1</v>
      </c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</row>
    <row r="142" spans="2:50" ht="14.4" x14ac:dyDescent="0.3">
      <c r="B142" s="191" t="s">
        <v>276</v>
      </c>
      <c r="C142" s="10"/>
      <c r="D142" s="14"/>
      <c r="E142" s="276"/>
      <c r="F142" s="33"/>
      <c r="H142" s="37">
        <v>8</v>
      </c>
      <c r="R142" s="139" t="s">
        <v>283</v>
      </c>
      <c r="S142" s="139">
        <v>172412113</v>
      </c>
      <c r="T142" t="s">
        <v>1</v>
      </c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</row>
    <row r="143" spans="2:50" ht="14.4" x14ac:dyDescent="0.3">
      <c r="B143" s="191" t="s">
        <v>276</v>
      </c>
      <c r="C143" s="10"/>
      <c r="D143" s="14"/>
      <c r="E143" s="276"/>
      <c r="F143" s="33"/>
      <c r="H143" s="37">
        <v>8</v>
      </c>
      <c r="R143" s="139" t="s">
        <v>284</v>
      </c>
      <c r="S143" s="139">
        <v>172380181</v>
      </c>
      <c r="T143" t="s">
        <v>1</v>
      </c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</row>
    <row r="144" spans="2:50" ht="14.4" x14ac:dyDescent="0.3">
      <c r="B144" s="191" t="s">
        <v>276</v>
      </c>
      <c r="C144" s="10"/>
      <c r="D144" s="14"/>
      <c r="E144" s="276"/>
      <c r="F144" s="33"/>
      <c r="H144" s="37">
        <v>9</v>
      </c>
      <c r="R144" s="139" t="s">
        <v>285</v>
      </c>
      <c r="S144" s="139">
        <v>172247665</v>
      </c>
      <c r="T144" t="s">
        <v>1</v>
      </c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</row>
    <row r="145" spans="2:50" ht="14.4" x14ac:dyDescent="0.3">
      <c r="B145" s="191" t="s">
        <v>276</v>
      </c>
      <c r="C145" s="10"/>
      <c r="D145" s="14"/>
      <c r="E145" s="276"/>
      <c r="F145" s="33"/>
      <c r="H145" s="37">
        <v>10</v>
      </c>
      <c r="R145" s="139" t="s">
        <v>286</v>
      </c>
      <c r="S145" s="139">
        <v>172208281</v>
      </c>
      <c r="T145" t="s">
        <v>1</v>
      </c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</row>
    <row r="146" spans="2:50" ht="14.4" x14ac:dyDescent="0.3">
      <c r="B146" s="191" t="s">
        <v>276</v>
      </c>
      <c r="C146" s="10"/>
      <c r="D146" s="14"/>
      <c r="E146" s="276"/>
      <c r="F146" s="33"/>
      <c r="H146" s="37">
        <v>11</v>
      </c>
      <c r="R146" s="139" t="s">
        <v>287</v>
      </c>
      <c r="S146" s="139">
        <v>171668992</v>
      </c>
      <c r="T146" t="s">
        <v>1</v>
      </c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</row>
    <row r="147" spans="2:50" ht="14.4" x14ac:dyDescent="0.3">
      <c r="B147" s="191" t="s">
        <v>276</v>
      </c>
      <c r="C147" s="10"/>
      <c r="D147" s="14"/>
      <c r="E147" s="276"/>
      <c r="F147" s="33"/>
      <c r="R147" s="139" t="s">
        <v>288</v>
      </c>
      <c r="S147" s="139">
        <v>173741535</v>
      </c>
      <c r="T147" t="s">
        <v>1</v>
      </c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</row>
    <row r="148" spans="2:50" ht="14.4" x14ac:dyDescent="0.3">
      <c r="B148" s="191" t="s">
        <v>276</v>
      </c>
      <c r="C148" s="10"/>
      <c r="D148" s="14"/>
      <c r="E148" s="276"/>
      <c r="F148" s="33"/>
      <c r="R148" s="139" t="s">
        <v>289</v>
      </c>
      <c r="S148" s="139">
        <v>173053453</v>
      </c>
      <c r="T148" t="s">
        <v>1</v>
      </c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</row>
    <row r="149" spans="2:50" ht="14.4" x14ac:dyDescent="0.3">
      <c r="B149" s="191" t="s">
        <v>276</v>
      </c>
      <c r="C149" s="10"/>
      <c r="D149" s="14"/>
      <c r="E149" s="276"/>
      <c r="F149" s="33"/>
      <c r="H149" s="37" t="s">
        <v>290</v>
      </c>
      <c r="R149" s="139" t="s">
        <v>291</v>
      </c>
      <c r="S149" s="139">
        <v>173001047</v>
      </c>
      <c r="T149" t="s">
        <v>12</v>
      </c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</row>
    <row r="150" spans="2:50" ht="21.75" customHeight="1" x14ac:dyDescent="0.3">
      <c r="B150" s="166"/>
      <c r="C150" s="11"/>
      <c r="D150" s="11"/>
      <c r="E150" s="211"/>
      <c r="F150" s="33"/>
      <c r="H150" s="37" t="s">
        <v>292</v>
      </c>
      <c r="R150" s="139" t="s">
        <v>293</v>
      </c>
      <c r="S150" s="139">
        <v>173000664</v>
      </c>
      <c r="T150" t="s">
        <v>12</v>
      </c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</row>
    <row r="151" spans="2:50" ht="14.4" x14ac:dyDescent="0.3">
      <c r="B151" s="166" t="s">
        <v>294</v>
      </c>
      <c r="C151" s="268" t="str">
        <f>IF(COUNTA(C155:C169)=0,"nėra",COUNTA(C155:C169))</f>
        <v>nėra</v>
      </c>
      <c r="D151" s="68"/>
      <c r="E151" s="218"/>
      <c r="F151" s="33"/>
      <c r="H151" s="37" t="s">
        <v>295</v>
      </c>
      <c r="R151" s="139" t="s">
        <v>296</v>
      </c>
      <c r="S151" s="139">
        <v>273889830</v>
      </c>
      <c r="T151" t="s">
        <v>1</v>
      </c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</row>
    <row r="152" spans="2:50" ht="15" customHeight="1" x14ac:dyDescent="0.3">
      <c r="B152" s="219" t="s">
        <v>297</v>
      </c>
      <c r="C152" s="332" t="s">
        <v>267</v>
      </c>
      <c r="D152" s="332"/>
      <c r="E152" s="333"/>
      <c r="F152" s="33"/>
      <c r="H152" s="37" t="s">
        <v>298</v>
      </c>
      <c r="R152" s="139" t="s">
        <v>299</v>
      </c>
      <c r="S152" s="139">
        <v>173820527</v>
      </c>
      <c r="T152" t="s">
        <v>1</v>
      </c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</row>
    <row r="153" spans="2:50" ht="23.25" customHeight="1" x14ac:dyDescent="0.3">
      <c r="B153" s="220" t="s">
        <v>300</v>
      </c>
      <c r="C153" s="332"/>
      <c r="D153" s="332"/>
      <c r="E153" s="333"/>
      <c r="F153" s="33"/>
      <c r="R153" s="139" t="s">
        <v>301</v>
      </c>
      <c r="S153" s="139">
        <v>173935878</v>
      </c>
      <c r="T153" t="s">
        <v>1</v>
      </c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</row>
    <row r="154" spans="2:50" ht="37.5" customHeight="1" x14ac:dyDescent="0.3">
      <c r="B154" s="221" t="s">
        <v>302</v>
      </c>
      <c r="C154" s="257" t="s">
        <v>270</v>
      </c>
      <c r="D154" s="258" t="s">
        <v>271</v>
      </c>
      <c r="E154" s="259" t="s">
        <v>272</v>
      </c>
      <c r="F154" s="33"/>
      <c r="R154" s="139" t="s">
        <v>303</v>
      </c>
      <c r="S154" s="139">
        <v>174409393</v>
      </c>
      <c r="T154" t="s">
        <v>1</v>
      </c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</row>
    <row r="155" spans="2:50" ht="14.4" x14ac:dyDescent="0.3">
      <c r="B155" s="191" t="s">
        <v>304</v>
      </c>
      <c r="C155" s="10"/>
      <c r="D155" s="5"/>
      <c r="E155" s="286"/>
      <c r="F155" s="33"/>
      <c r="R155" s="139" t="s">
        <v>305</v>
      </c>
      <c r="S155" s="139">
        <v>174264880</v>
      </c>
      <c r="T155" t="s">
        <v>1</v>
      </c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</row>
    <row r="156" spans="2:50" ht="14.4" x14ac:dyDescent="0.3">
      <c r="B156" s="191" t="s">
        <v>306</v>
      </c>
      <c r="C156" s="10"/>
      <c r="D156" s="14"/>
      <c r="E156" s="286"/>
      <c r="F156" s="33"/>
      <c r="R156" s="139" t="s">
        <v>307</v>
      </c>
      <c r="S156" s="139">
        <v>174273897</v>
      </c>
      <c r="T156" t="s">
        <v>1</v>
      </c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</row>
    <row r="157" spans="2:50" ht="14.4" x14ac:dyDescent="0.3">
      <c r="B157" s="191" t="s">
        <v>306</v>
      </c>
      <c r="C157" s="10"/>
      <c r="D157" s="14"/>
      <c r="E157" s="286"/>
      <c r="F157" s="33"/>
      <c r="R157" s="139" t="s">
        <v>308</v>
      </c>
      <c r="S157" s="139">
        <v>174206197</v>
      </c>
      <c r="T157" t="s">
        <v>1</v>
      </c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</row>
    <row r="158" spans="2:50" ht="14.4" x14ac:dyDescent="0.3">
      <c r="B158" s="191" t="s">
        <v>306</v>
      </c>
      <c r="C158" s="10"/>
      <c r="D158" s="14"/>
      <c r="E158" s="286"/>
      <c r="F158" s="33"/>
      <c r="R158" s="139" t="s">
        <v>309</v>
      </c>
      <c r="S158" s="139">
        <v>174919318</v>
      </c>
      <c r="T158" t="s">
        <v>1</v>
      </c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</row>
    <row r="159" spans="2:50" ht="14.4" x14ac:dyDescent="0.3">
      <c r="B159" s="191" t="s">
        <v>306</v>
      </c>
      <c r="C159" s="10"/>
      <c r="D159" s="14"/>
      <c r="E159" s="286"/>
      <c r="F159" s="33"/>
      <c r="R159" s="139" t="s">
        <v>310</v>
      </c>
      <c r="S159" s="139">
        <v>174992914</v>
      </c>
      <c r="T159" t="s">
        <v>1</v>
      </c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</row>
    <row r="160" spans="2:50" ht="14.4" x14ac:dyDescent="0.3">
      <c r="B160" s="191" t="s">
        <v>306</v>
      </c>
      <c r="C160" s="10"/>
      <c r="D160" s="14"/>
      <c r="E160" s="286"/>
      <c r="F160" s="33"/>
      <c r="R160" s="139" t="s">
        <v>311</v>
      </c>
      <c r="S160" s="139">
        <v>174907725</v>
      </c>
      <c r="T160" t="s">
        <v>1</v>
      </c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</row>
    <row r="161" spans="2:50" ht="14.4" x14ac:dyDescent="0.3">
      <c r="B161" s="191" t="s">
        <v>306</v>
      </c>
      <c r="C161" s="10"/>
      <c r="D161" s="14"/>
      <c r="E161" s="286"/>
      <c r="F161" s="33"/>
      <c r="R161" s="139" t="s">
        <v>312</v>
      </c>
      <c r="S161" s="139">
        <v>174976486</v>
      </c>
      <c r="T161" t="s">
        <v>1</v>
      </c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</row>
    <row r="162" spans="2:50" ht="14.4" x14ac:dyDescent="0.3">
      <c r="B162" s="191" t="s">
        <v>306</v>
      </c>
      <c r="C162" s="10"/>
      <c r="D162" s="14"/>
      <c r="E162" s="286"/>
      <c r="F162" s="33"/>
      <c r="R162" s="139" t="s">
        <v>313</v>
      </c>
      <c r="S162" s="139">
        <v>144133366</v>
      </c>
      <c r="T162" t="s">
        <v>1</v>
      </c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</row>
    <row r="163" spans="2:50" ht="11.4" customHeight="1" x14ac:dyDescent="0.3">
      <c r="B163" s="191" t="s">
        <v>306</v>
      </c>
      <c r="C163" s="10"/>
      <c r="D163" s="14"/>
      <c r="E163" s="286"/>
      <c r="F163" s="33"/>
      <c r="R163" s="139" t="s">
        <v>314</v>
      </c>
      <c r="S163" s="139">
        <v>144127993</v>
      </c>
      <c r="T163" t="s">
        <v>1</v>
      </c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</row>
    <row r="164" spans="2:50" ht="14.4" x14ac:dyDescent="0.3">
      <c r="B164" s="191" t="s">
        <v>306</v>
      </c>
      <c r="C164" s="10"/>
      <c r="D164" s="14"/>
      <c r="E164" s="286"/>
      <c r="F164" s="33"/>
      <c r="R164" s="139" t="s">
        <v>315</v>
      </c>
      <c r="S164" s="139">
        <v>245358580</v>
      </c>
      <c r="T164" t="s">
        <v>12</v>
      </c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</row>
    <row r="165" spans="2:50" ht="14.25" customHeight="1" x14ac:dyDescent="0.3">
      <c r="B165" s="191" t="s">
        <v>306</v>
      </c>
      <c r="C165" s="10"/>
      <c r="D165" s="14"/>
      <c r="E165" s="286"/>
      <c r="F165" s="33"/>
      <c r="R165" s="139" t="s">
        <v>316</v>
      </c>
      <c r="S165" s="139">
        <v>144129510</v>
      </c>
      <c r="T165" t="s">
        <v>1</v>
      </c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</row>
    <row r="166" spans="2:50" ht="12" customHeight="1" x14ac:dyDescent="0.3">
      <c r="B166" s="191" t="s">
        <v>306</v>
      </c>
      <c r="C166" s="10"/>
      <c r="D166" s="14"/>
      <c r="E166" s="286"/>
      <c r="F166" s="33"/>
      <c r="R166" s="139" t="s">
        <v>317</v>
      </c>
      <c r="S166" s="139">
        <v>145827646</v>
      </c>
      <c r="T166" t="s">
        <v>1</v>
      </c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</row>
    <row r="167" spans="2:50" ht="15" customHeight="1" x14ac:dyDescent="0.3">
      <c r="B167" s="191" t="s">
        <v>306</v>
      </c>
      <c r="C167" s="10"/>
      <c r="D167" s="14"/>
      <c r="E167" s="286"/>
      <c r="F167" s="33"/>
      <c r="R167" s="139" t="s">
        <v>318</v>
      </c>
      <c r="S167" s="139">
        <v>244620250</v>
      </c>
      <c r="T167" t="s">
        <v>1</v>
      </c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</row>
    <row r="168" spans="2:50" ht="14.4" x14ac:dyDescent="0.3">
      <c r="B168" s="191" t="s">
        <v>306</v>
      </c>
      <c r="C168" s="10"/>
      <c r="D168" s="14"/>
      <c r="E168" s="286"/>
      <c r="F168" s="33"/>
      <c r="R168" s="139" t="s">
        <v>319</v>
      </c>
      <c r="S168" s="139">
        <v>145907544</v>
      </c>
      <c r="T168" t="s">
        <v>10</v>
      </c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</row>
    <row r="169" spans="2:50" ht="14.4" x14ac:dyDescent="0.3">
      <c r="B169" s="191" t="s">
        <v>306</v>
      </c>
      <c r="C169" s="10"/>
      <c r="D169" s="14"/>
      <c r="E169" s="286"/>
      <c r="F169" s="33"/>
      <c r="R169" s="139" t="s">
        <v>320</v>
      </c>
      <c r="S169" s="139">
        <v>175606358</v>
      </c>
      <c r="T169" t="s">
        <v>1</v>
      </c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</row>
    <row r="170" spans="2:50" ht="13.5" customHeight="1" x14ac:dyDescent="0.3">
      <c r="B170" s="191"/>
      <c r="C170" s="62"/>
      <c r="D170" s="63"/>
      <c r="E170" s="222"/>
      <c r="F170" s="33"/>
      <c r="R170" s="139" t="s">
        <v>321</v>
      </c>
      <c r="S170" s="139">
        <v>301507301</v>
      </c>
      <c r="T170" t="s">
        <v>1</v>
      </c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</row>
    <row r="171" spans="2:50" ht="15" thickBot="1" x14ac:dyDescent="0.35">
      <c r="B171" s="167" t="s">
        <v>322</v>
      </c>
      <c r="C171" s="40"/>
      <c r="D171" s="40"/>
      <c r="E171" s="168"/>
      <c r="F171" s="33"/>
      <c r="R171" s="139" t="s">
        <v>323</v>
      </c>
      <c r="S171" s="139">
        <v>175700829</v>
      </c>
      <c r="T171" t="s">
        <v>1</v>
      </c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</row>
    <row r="172" spans="2:50" ht="86.25" customHeight="1" x14ac:dyDescent="0.3">
      <c r="B172" s="223" t="s">
        <v>324</v>
      </c>
      <c r="C172" s="320" t="s">
        <v>465</v>
      </c>
      <c r="D172" s="320"/>
      <c r="E172" s="321"/>
      <c r="F172" s="33"/>
      <c r="R172" s="139" t="s">
        <v>325</v>
      </c>
      <c r="S172" s="139">
        <v>176523470</v>
      </c>
      <c r="T172" t="s">
        <v>1</v>
      </c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</row>
    <row r="173" spans="2:50" ht="14.25" customHeight="1" thickBot="1" x14ac:dyDescent="0.35">
      <c r="B173" s="255"/>
      <c r="C173" s="56"/>
      <c r="D173" s="56"/>
      <c r="E173" s="256"/>
      <c r="F173" s="33"/>
      <c r="R173" s="139" t="s">
        <v>326</v>
      </c>
      <c r="S173" s="139">
        <v>176502533</v>
      </c>
      <c r="T173" t="s">
        <v>1</v>
      </c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</row>
    <row r="174" spans="2:50" ht="14.4" x14ac:dyDescent="0.3">
      <c r="B174" s="221"/>
      <c r="C174" s="37"/>
      <c r="D174" s="37"/>
      <c r="E174" s="183"/>
      <c r="F174" s="33"/>
      <c r="R174" s="139" t="s">
        <v>327</v>
      </c>
      <c r="S174" s="139">
        <v>176523132</v>
      </c>
      <c r="T174" t="s">
        <v>1</v>
      </c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</row>
    <row r="175" spans="2:50" ht="23.25" hidden="1" customHeight="1" x14ac:dyDescent="0.3">
      <c r="B175" s="166"/>
      <c r="C175" s="37"/>
      <c r="D175" s="37"/>
      <c r="E175" s="183"/>
      <c r="F175" s="33"/>
      <c r="R175" s="139" t="s">
        <v>328</v>
      </c>
      <c r="S175" s="139">
        <v>176633027</v>
      </c>
      <c r="T175" t="s">
        <v>1</v>
      </c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</row>
    <row r="176" spans="2:50" ht="12" customHeight="1" x14ac:dyDescent="0.3">
      <c r="B176" s="151" t="s">
        <v>329</v>
      </c>
      <c r="C176" s="89"/>
      <c r="D176" s="89"/>
      <c r="E176" s="224"/>
      <c r="F176" s="33"/>
      <c r="R176" s="139" t="s">
        <v>330</v>
      </c>
      <c r="S176" s="139">
        <v>177217875</v>
      </c>
      <c r="T176" t="s">
        <v>1</v>
      </c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</row>
    <row r="177" spans="2:51" ht="15" customHeight="1" x14ac:dyDescent="0.3">
      <c r="B177" s="166" t="s">
        <v>331</v>
      </c>
      <c r="C177" s="326">
        <v>44298</v>
      </c>
      <c r="D177" s="326"/>
      <c r="E177" s="327"/>
      <c r="F177" s="33"/>
      <c r="R177" s="139" t="s">
        <v>332</v>
      </c>
      <c r="S177" s="139">
        <v>177059215</v>
      </c>
      <c r="T177" t="s">
        <v>1</v>
      </c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</row>
    <row r="178" spans="2:51" ht="16.5" customHeight="1" x14ac:dyDescent="0.3">
      <c r="B178" s="166" t="s">
        <v>333</v>
      </c>
      <c r="C178" s="328" t="s">
        <v>462</v>
      </c>
      <c r="D178" s="328"/>
      <c r="E178" s="329"/>
      <c r="F178" s="33"/>
      <c r="R178" s="139" t="s">
        <v>334</v>
      </c>
      <c r="S178" s="139">
        <v>277070440</v>
      </c>
      <c r="T178" t="s">
        <v>1</v>
      </c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</row>
    <row r="179" spans="2:51" ht="28.5" customHeight="1" x14ac:dyDescent="0.3">
      <c r="B179" s="225" t="s">
        <v>335</v>
      </c>
      <c r="C179" s="316" t="s">
        <v>463</v>
      </c>
      <c r="D179" s="316"/>
      <c r="E179" s="317"/>
      <c r="F179" s="33"/>
      <c r="R179" s="139" t="s">
        <v>336</v>
      </c>
      <c r="S179" s="139">
        <v>278312850</v>
      </c>
      <c r="T179" t="s">
        <v>1</v>
      </c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</row>
    <row r="180" spans="2:51" ht="29.25" customHeight="1" x14ac:dyDescent="0.3">
      <c r="B180" s="226" t="s">
        <v>443</v>
      </c>
      <c r="C180" s="318"/>
      <c r="D180" s="318"/>
      <c r="E180" s="319"/>
      <c r="F180" s="33"/>
      <c r="R180" s="139" t="s">
        <v>337</v>
      </c>
      <c r="S180" s="139">
        <v>178230181</v>
      </c>
      <c r="T180" t="s">
        <v>1</v>
      </c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</row>
    <row r="181" spans="2:51" ht="15" thickBot="1" x14ac:dyDescent="0.35">
      <c r="B181" s="227"/>
      <c r="C181" s="228"/>
      <c r="D181" s="228"/>
      <c r="E181" s="229"/>
      <c r="F181" s="33"/>
      <c r="R181" s="139" t="s">
        <v>338</v>
      </c>
      <c r="S181" s="139">
        <v>178243638</v>
      </c>
      <c r="T181" t="s">
        <v>1</v>
      </c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</row>
    <row r="182" spans="2:51" ht="14.4" x14ac:dyDescent="0.3">
      <c r="F182" s="33"/>
      <c r="G182" s="33"/>
      <c r="R182" s="139" t="s">
        <v>339</v>
      </c>
      <c r="S182" s="139">
        <v>178263320</v>
      </c>
      <c r="T182" t="s">
        <v>1</v>
      </c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</row>
    <row r="183" spans="2:51" x14ac:dyDescent="0.25">
      <c r="F183" s="33"/>
      <c r="G183" s="33"/>
      <c r="R183" s="33" t="s">
        <v>340</v>
      </c>
      <c r="S183" s="33">
        <v>178242493</v>
      </c>
      <c r="T183" s="33" t="s">
        <v>1</v>
      </c>
      <c r="U183" s="33"/>
      <c r="V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</row>
    <row r="184" spans="2:51" x14ac:dyDescent="0.25">
      <c r="F184" s="33"/>
      <c r="G184" s="33"/>
      <c r="R184" s="33" t="s">
        <v>341</v>
      </c>
      <c r="S184" s="33">
        <v>178602767</v>
      </c>
      <c r="T184" s="33" t="s">
        <v>1</v>
      </c>
      <c r="U184" s="33"/>
      <c r="V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</row>
    <row r="185" spans="2:51" x14ac:dyDescent="0.25"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 t="s">
        <v>342</v>
      </c>
      <c r="S185" s="33">
        <v>178602952</v>
      </c>
      <c r="T185" s="33" t="s">
        <v>1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</row>
    <row r="186" spans="2:51" x14ac:dyDescent="0.25"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 t="s">
        <v>343</v>
      </c>
      <c r="S186" s="33">
        <v>178997346</v>
      </c>
      <c r="T186" s="33" t="s">
        <v>10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</row>
    <row r="187" spans="2:51" ht="14.4" x14ac:dyDescent="0.3"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139" t="s">
        <v>344</v>
      </c>
      <c r="S187" s="139">
        <v>179286788</v>
      </c>
      <c r="T187" t="s">
        <v>1</v>
      </c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</row>
    <row r="188" spans="2:51" ht="14.4" x14ac:dyDescent="0.3"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139" t="s">
        <v>345</v>
      </c>
      <c r="S188" s="139">
        <v>179206436</v>
      </c>
      <c r="T188" t="s">
        <v>1</v>
      </c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</row>
    <row r="189" spans="2:51" ht="14.4" x14ac:dyDescent="0.3">
      <c r="F189" s="33"/>
      <c r="G189" s="33"/>
      <c r="R189" s="139" t="s">
        <v>346</v>
      </c>
      <c r="S189" s="139">
        <v>179249836</v>
      </c>
      <c r="T189" t="s">
        <v>1</v>
      </c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</row>
    <row r="190" spans="2:51" ht="14.4" x14ac:dyDescent="0.3">
      <c r="F190" s="33"/>
      <c r="G190" s="33"/>
      <c r="R190" s="139" t="s">
        <v>347</v>
      </c>
      <c r="S190" s="139">
        <v>179478621</v>
      </c>
      <c r="T190" t="s">
        <v>1</v>
      </c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</row>
    <row r="191" spans="2:51" ht="14.4" x14ac:dyDescent="0.3">
      <c r="F191" s="33"/>
      <c r="G191" s="33"/>
      <c r="R191" s="139" t="s">
        <v>348</v>
      </c>
      <c r="S191" s="139">
        <v>179340620</v>
      </c>
      <c r="T191" t="s">
        <v>1</v>
      </c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</row>
    <row r="192" spans="2:51" ht="14.4" x14ac:dyDescent="0.3">
      <c r="F192" s="33"/>
      <c r="G192" s="33"/>
      <c r="R192" s="139" t="s">
        <v>349</v>
      </c>
      <c r="S192" s="139">
        <v>179901854</v>
      </c>
      <c r="T192" t="s">
        <v>1</v>
      </c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</row>
    <row r="193" spans="6:51" ht="14.4" x14ac:dyDescent="0.3">
      <c r="F193" s="33"/>
      <c r="G193" s="33"/>
      <c r="R193" s="139" t="s">
        <v>350</v>
      </c>
      <c r="S193" s="139">
        <v>180193231</v>
      </c>
      <c r="T193" t="s">
        <v>1</v>
      </c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</row>
    <row r="194" spans="6:51" x14ac:dyDescent="0.25">
      <c r="F194" s="33"/>
      <c r="G194" s="33"/>
      <c r="R194" s="33" t="s">
        <v>351</v>
      </c>
      <c r="S194" s="33">
        <v>180153137</v>
      </c>
      <c r="T194" s="33" t="s">
        <v>1</v>
      </c>
      <c r="U194" s="33"/>
      <c r="V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</row>
    <row r="195" spans="6:51" x14ac:dyDescent="0.25">
      <c r="F195" s="33"/>
      <c r="G195" s="33"/>
      <c r="R195" s="33" t="s">
        <v>352</v>
      </c>
      <c r="S195" s="33">
        <v>180373788</v>
      </c>
      <c r="T195" s="33" t="s">
        <v>1</v>
      </c>
      <c r="U195" s="33"/>
      <c r="V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</row>
    <row r="196" spans="6:51" x14ac:dyDescent="0.25"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 t="s">
        <v>353</v>
      </c>
      <c r="S196" s="33">
        <v>180102018</v>
      </c>
      <c r="T196" s="33" t="s">
        <v>10</v>
      </c>
      <c r="U196" s="33"/>
      <c r="V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</row>
    <row r="197" spans="6:51" x14ac:dyDescent="0.25"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 t="s">
        <v>354</v>
      </c>
      <c r="S197" s="33">
        <v>181121797</v>
      </c>
      <c r="T197" s="33" t="s">
        <v>1</v>
      </c>
      <c r="U197" s="33"/>
      <c r="V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</row>
    <row r="198" spans="6:51" ht="14.4" x14ac:dyDescent="0.3"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139" t="s">
        <v>355</v>
      </c>
      <c r="S198">
        <v>281523640</v>
      </c>
      <c r="T198" s="37" t="s">
        <v>1</v>
      </c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</row>
    <row r="199" spans="6:51" ht="14.4" x14ac:dyDescent="0.3"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139" t="s">
        <v>356</v>
      </c>
      <c r="S199">
        <v>181522014</v>
      </c>
      <c r="T199" s="37" t="s">
        <v>1</v>
      </c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</row>
    <row r="200" spans="6:51" ht="14.4" x14ac:dyDescent="0.3">
      <c r="F200" s="33"/>
      <c r="G200" s="33"/>
      <c r="Q200" s="139"/>
      <c r="R200" s="139" t="s">
        <v>357</v>
      </c>
      <c r="S200">
        <v>181200636</v>
      </c>
      <c r="T200" s="37" t="s">
        <v>1</v>
      </c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</row>
    <row r="201" spans="6:51" ht="14.4" x14ac:dyDescent="0.3">
      <c r="F201" s="33"/>
      <c r="G201" s="33"/>
      <c r="Q201" s="139"/>
      <c r="R201" s="139" t="s">
        <v>358</v>
      </c>
      <c r="S201">
        <v>182770817</v>
      </c>
      <c r="T201" s="37" t="s">
        <v>1</v>
      </c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</row>
    <row r="202" spans="6:51" ht="14.4" x14ac:dyDescent="0.3">
      <c r="F202" s="33"/>
      <c r="G202" s="33"/>
      <c r="Q202" s="139"/>
      <c r="R202" s="139" t="s">
        <v>359</v>
      </c>
      <c r="S202">
        <v>182701785</v>
      </c>
      <c r="T202" s="37" t="s">
        <v>1</v>
      </c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</row>
    <row r="203" spans="6:51" ht="14.4" x14ac:dyDescent="0.3">
      <c r="F203" s="33"/>
      <c r="G203" s="33"/>
      <c r="Q203" s="139"/>
      <c r="R203" s="139" t="s">
        <v>360</v>
      </c>
      <c r="S203">
        <v>182714850</v>
      </c>
      <c r="T203" s="37" t="s">
        <v>1</v>
      </c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</row>
    <row r="204" spans="6:51" ht="14.4" x14ac:dyDescent="0.3">
      <c r="F204" s="33"/>
      <c r="G204" s="33"/>
      <c r="Q204" s="139"/>
      <c r="R204" s="139" t="s">
        <v>361</v>
      </c>
      <c r="S204">
        <v>182743364</v>
      </c>
      <c r="T204" s="37" t="s">
        <v>1</v>
      </c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</row>
    <row r="205" spans="6:51" ht="14.4" x14ac:dyDescent="0.3">
      <c r="F205" s="33"/>
      <c r="G205" s="33"/>
      <c r="Q205" s="139"/>
      <c r="R205" s="139" t="s">
        <v>362</v>
      </c>
      <c r="S205">
        <v>183843314</v>
      </c>
      <c r="T205" s="37" t="s">
        <v>1</v>
      </c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</row>
    <row r="206" spans="6:51" ht="14.4" x14ac:dyDescent="0.3">
      <c r="F206" s="33"/>
      <c r="G206" s="33"/>
      <c r="Q206" s="139"/>
      <c r="R206" s="139" t="s">
        <v>363</v>
      </c>
      <c r="S206">
        <v>183633981</v>
      </c>
      <c r="T206" s="37" t="s">
        <v>1</v>
      </c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</row>
    <row r="207" spans="6:51" ht="14.4" x14ac:dyDescent="0.3">
      <c r="F207" s="33"/>
      <c r="G207" s="33"/>
      <c r="Q207" s="139"/>
      <c r="R207" s="139" t="s">
        <v>364</v>
      </c>
      <c r="S207">
        <v>183605327</v>
      </c>
      <c r="T207" s="37" t="s">
        <v>1</v>
      </c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</row>
    <row r="208" spans="6:51" ht="14.4" x14ac:dyDescent="0.3">
      <c r="F208" s="33"/>
      <c r="G208" s="33"/>
      <c r="Q208" s="139"/>
      <c r="R208" s="139" t="s">
        <v>365</v>
      </c>
      <c r="S208">
        <v>183606952</v>
      </c>
      <c r="T208" s="37" t="s">
        <v>1</v>
      </c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</row>
    <row r="209" spans="6:51" ht="14.4" x14ac:dyDescent="0.3">
      <c r="F209" s="33"/>
      <c r="G209" s="33"/>
      <c r="Q209" s="139"/>
      <c r="R209" s="139" t="s">
        <v>366</v>
      </c>
      <c r="S209">
        <v>283667080</v>
      </c>
      <c r="T209" s="37" t="s">
        <v>1</v>
      </c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</row>
    <row r="210" spans="6:51" ht="14.4" x14ac:dyDescent="0.3">
      <c r="F210" s="33"/>
      <c r="G210" s="33"/>
      <c r="Q210" s="139"/>
      <c r="R210" s="139" t="s">
        <v>367</v>
      </c>
      <c r="S210" s="139">
        <v>300083878</v>
      </c>
      <c r="T210" t="s">
        <v>1</v>
      </c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</row>
    <row r="211" spans="6:51" ht="14.4" x14ac:dyDescent="0.3">
      <c r="F211" s="33"/>
      <c r="G211" s="33"/>
      <c r="Q211" s="139"/>
      <c r="R211" s="139" t="s">
        <v>368</v>
      </c>
      <c r="S211" s="139">
        <v>184552774</v>
      </c>
      <c r="T211" t="s">
        <v>1</v>
      </c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</row>
    <row r="212" spans="6:51" ht="14.4" x14ac:dyDescent="0.3">
      <c r="F212" s="33"/>
      <c r="G212" s="33"/>
      <c r="R212" s="139" t="s">
        <v>369</v>
      </c>
      <c r="S212" s="139">
        <v>184827583</v>
      </c>
      <c r="T212" t="s">
        <v>1</v>
      </c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</row>
    <row r="213" spans="6:51" ht="14.4" x14ac:dyDescent="0.3">
      <c r="F213" s="33"/>
      <c r="G213" s="33"/>
      <c r="R213" s="139" t="s">
        <v>370</v>
      </c>
      <c r="S213" s="139">
        <v>184626819</v>
      </c>
      <c r="T213" t="s">
        <v>1</v>
      </c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</row>
    <row r="214" spans="6:51" ht="14.4" x14ac:dyDescent="0.3">
      <c r="F214" s="33"/>
      <c r="G214" s="33"/>
      <c r="R214" s="139" t="s">
        <v>371</v>
      </c>
      <c r="S214" s="139">
        <v>184536236</v>
      </c>
      <c r="T214" t="s">
        <v>1</v>
      </c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</row>
    <row r="215" spans="6:51" ht="14.4" x14ac:dyDescent="0.3">
      <c r="F215" s="33"/>
      <c r="G215" s="33"/>
      <c r="R215" s="139" t="s">
        <v>372</v>
      </c>
      <c r="S215" s="139">
        <v>185304657</v>
      </c>
      <c r="T215" t="s">
        <v>1</v>
      </c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</row>
    <row r="216" spans="6:51" ht="14.4" x14ac:dyDescent="0.3">
      <c r="F216" s="33"/>
      <c r="G216" s="33"/>
      <c r="R216" s="139" t="s">
        <v>373</v>
      </c>
      <c r="S216" s="139">
        <v>185492166</v>
      </c>
      <c r="T216" t="s">
        <v>1</v>
      </c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</row>
    <row r="217" spans="6:51" ht="14.4" x14ac:dyDescent="0.3">
      <c r="F217" s="33"/>
      <c r="G217" s="33"/>
      <c r="R217" s="139" t="s">
        <v>374</v>
      </c>
      <c r="S217" s="139">
        <v>185105324</v>
      </c>
      <c r="T217" t="s">
        <v>1</v>
      </c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</row>
    <row r="218" spans="6:51" ht="14.4" x14ac:dyDescent="0.3">
      <c r="F218" s="33"/>
      <c r="G218" s="33"/>
      <c r="R218" s="139" t="s">
        <v>375</v>
      </c>
      <c r="S218" s="139">
        <v>302296661</v>
      </c>
      <c r="T218" t="s">
        <v>1</v>
      </c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</row>
    <row r="219" spans="6:51" ht="14.4" x14ac:dyDescent="0.3">
      <c r="F219" s="33"/>
      <c r="G219" s="33"/>
      <c r="R219" s="139" t="s">
        <v>376</v>
      </c>
      <c r="S219" s="139">
        <v>185179431</v>
      </c>
      <c r="T219" t="s">
        <v>1</v>
      </c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</row>
    <row r="220" spans="6:51" ht="14.4" x14ac:dyDescent="0.3">
      <c r="F220" s="33"/>
      <c r="G220" s="33"/>
      <c r="R220" s="139" t="s">
        <v>377</v>
      </c>
      <c r="S220" s="139">
        <v>185108391</v>
      </c>
      <c r="T220" t="s">
        <v>1</v>
      </c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</row>
    <row r="221" spans="6:51" ht="14.4" x14ac:dyDescent="0.3">
      <c r="F221" s="33"/>
      <c r="G221" s="33"/>
      <c r="R221" s="139" t="s">
        <v>378</v>
      </c>
      <c r="S221" s="139">
        <v>124135580</v>
      </c>
      <c r="T221" t="s">
        <v>12</v>
      </c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</row>
    <row r="222" spans="6:51" ht="14.4" x14ac:dyDescent="0.3">
      <c r="F222" s="33"/>
      <c r="G222" s="33"/>
      <c r="R222" s="139" t="s">
        <v>379</v>
      </c>
      <c r="S222" s="139">
        <v>120545849</v>
      </c>
      <c r="T222" t="s">
        <v>1</v>
      </c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</row>
    <row r="223" spans="6:51" ht="14.4" x14ac:dyDescent="0.3">
      <c r="F223" s="33"/>
      <c r="G223" s="33"/>
      <c r="R223" s="139" t="s">
        <v>380</v>
      </c>
      <c r="S223" s="139">
        <v>302683277</v>
      </c>
      <c r="T223" t="s">
        <v>1</v>
      </c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</row>
    <row r="224" spans="6:51" ht="14.4" x14ac:dyDescent="0.3">
      <c r="F224" s="33"/>
      <c r="G224" s="33"/>
      <c r="R224" s="139" t="s">
        <v>381</v>
      </c>
      <c r="S224" s="139">
        <v>120153047</v>
      </c>
      <c r="T224" t="s">
        <v>1</v>
      </c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</row>
    <row r="225" spans="6:51" ht="14.4" x14ac:dyDescent="0.3">
      <c r="F225" s="33"/>
      <c r="G225" s="33"/>
      <c r="R225" s="139" t="s">
        <v>382</v>
      </c>
      <c r="S225" s="139">
        <v>120750163</v>
      </c>
      <c r="T225" t="s">
        <v>1</v>
      </c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</row>
    <row r="226" spans="6:51" ht="14.4" x14ac:dyDescent="0.3">
      <c r="F226" s="33"/>
      <c r="G226" s="33"/>
      <c r="R226" s="139" t="s">
        <v>383</v>
      </c>
      <c r="S226" s="139">
        <v>124644360</v>
      </c>
      <c r="T226" t="s">
        <v>10</v>
      </c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</row>
    <row r="227" spans="6:51" ht="14.4" x14ac:dyDescent="0.3">
      <c r="F227" s="33"/>
      <c r="G227" s="33"/>
      <c r="R227" s="139" t="s">
        <v>384</v>
      </c>
      <c r="S227" s="139">
        <v>124568293</v>
      </c>
      <c r="T227" t="s">
        <v>10</v>
      </c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</row>
    <row r="228" spans="6:51" ht="14.4" x14ac:dyDescent="0.3">
      <c r="F228" s="33"/>
      <c r="G228" s="33"/>
      <c r="R228" s="139" t="s">
        <v>385</v>
      </c>
      <c r="S228" s="139">
        <v>120125820</v>
      </c>
      <c r="T228" t="s">
        <v>1</v>
      </c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</row>
    <row r="229" spans="6:51" ht="14.4" x14ac:dyDescent="0.3">
      <c r="F229" s="33"/>
      <c r="G229" s="33"/>
      <c r="H229" s="33"/>
      <c r="I229" s="33"/>
      <c r="J229" s="33"/>
      <c r="R229" s="139" t="s">
        <v>386</v>
      </c>
      <c r="S229" s="139">
        <v>181705485</v>
      </c>
      <c r="T229" t="s">
        <v>1</v>
      </c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</row>
    <row r="230" spans="6:51" ht="14.4" x14ac:dyDescent="0.3">
      <c r="F230" s="33"/>
      <c r="G230" s="33"/>
      <c r="H230" s="33"/>
      <c r="I230" s="33"/>
      <c r="J230" s="33"/>
      <c r="R230" s="139" t="s">
        <v>387</v>
      </c>
      <c r="S230" s="139">
        <v>123615345</v>
      </c>
      <c r="T230" t="s">
        <v>10</v>
      </c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</row>
    <row r="231" spans="6:51" ht="14.4" x14ac:dyDescent="0.3">
      <c r="F231" s="33"/>
      <c r="G231" s="33"/>
      <c r="H231" s="33"/>
      <c r="I231" s="33"/>
      <c r="J231" s="33"/>
      <c r="R231" s="139" t="s">
        <v>388</v>
      </c>
      <c r="S231" s="139">
        <v>304195262</v>
      </c>
      <c r="T231" t="s">
        <v>10</v>
      </c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</row>
    <row r="232" spans="6:51" ht="14.4" x14ac:dyDescent="0.3">
      <c r="F232" s="33"/>
      <c r="G232" s="33"/>
      <c r="H232" s="33"/>
      <c r="I232" s="33"/>
      <c r="J232" s="33"/>
      <c r="R232" s="139" t="s">
        <v>389</v>
      </c>
      <c r="S232" s="139">
        <v>186442084</v>
      </c>
      <c r="T232" t="s">
        <v>1</v>
      </c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</row>
    <row r="233" spans="6:51" ht="14.4" x14ac:dyDescent="0.3">
      <c r="F233" s="33"/>
      <c r="G233" s="33"/>
      <c r="H233" s="33"/>
      <c r="I233" s="33"/>
      <c r="J233" s="33"/>
      <c r="R233" s="139" t="s">
        <v>390</v>
      </c>
      <c r="S233" s="139">
        <v>186063262</v>
      </c>
      <c r="T233" t="s">
        <v>1</v>
      </c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</row>
    <row r="234" spans="6:51" ht="14.4" x14ac:dyDescent="0.3">
      <c r="F234" s="33"/>
      <c r="G234" s="33"/>
      <c r="H234" s="33"/>
      <c r="I234" s="33"/>
      <c r="J234" s="33"/>
      <c r="R234" s="139" t="s">
        <v>391</v>
      </c>
      <c r="S234" s="139">
        <v>302409486</v>
      </c>
      <c r="T234" t="s">
        <v>10</v>
      </c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</row>
    <row r="235" spans="6:51" ht="14.4" x14ac:dyDescent="0.3">
      <c r="F235" s="33"/>
      <c r="G235" s="33"/>
      <c r="H235" s="33"/>
      <c r="I235" s="33"/>
      <c r="J235" s="33"/>
      <c r="R235" s="139" t="s">
        <v>392</v>
      </c>
      <c r="S235" s="139">
        <v>155498117</v>
      </c>
      <c r="T235" t="s">
        <v>1</v>
      </c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</row>
    <row r="236" spans="6:51" ht="14.4" x14ac:dyDescent="0.3">
      <c r="F236" s="33"/>
      <c r="G236" s="33"/>
      <c r="H236" s="33"/>
      <c r="I236" s="33"/>
      <c r="J236" s="33"/>
      <c r="R236" s="139" t="s">
        <v>393</v>
      </c>
      <c r="S236" s="139">
        <v>110087517</v>
      </c>
      <c r="T236" t="s">
        <v>1</v>
      </c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</row>
    <row r="237" spans="6:51" ht="14.4" x14ac:dyDescent="0.3">
      <c r="F237" s="33"/>
      <c r="G237" s="33"/>
      <c r="H237" s="33"/>
      <c r="I237" s="33"/>
      <c r="J237" s="33"/>
      <c r="R237" s="139" t="s">
        <v>394</v>
      </c>
      <c r="S237" s="139">
        <v>155514735</v>
      </c>
      <c r="T237" t="s">
        <v>12</v>
      </c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</row>
    <row r="238" spans="6:51" ht="14.4" x14ac:dyDescent="0.3">
      <c r="F238" s="33"/>
      <c r="G238" s="33"/>
      <c r="H238" s="33"/>
      <c r="I238" s="33"/>
      <c r="J238" s="33"/>
      <c r="R238" s="139" t="s">
        <v>395</v>
      </c>
      <c r="S238" s="139">
        <v>187920473</v>
      </c>
      <c r="T238" t="s">
        <v>1</v>
      </c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</row>
    <row r="239" spans="6:51" ht="14.4" x14ac:dyDescent="0.3">
      <c r="F239" s="33"/>
      <c r="G239" s="33"/>
      <c r="H239" s="33"/>
      <c r="I239" s="33"/>
      <c r="J239" s="33"/>
      <c r="R239" s="139" t="s">
        <v>396</v>
      </c>
      <c r="S239" s="139">
        <v>187823316</v>
      </c>
      <c r="T239" t="s">
        <v>1</v>
      </c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</row>
    <row r="240" spans="6:51" ht="14.4" x14ac:dyDescent="0.3">
      <c r="F240" s="33"/>
      <c r="G240" s="33"/>
      <c r="H240" s="33"/>
      <c r="I240" s="33"/>
      <c r="J240" s="33"/>
      <c r="R240" s="139" t="s">
        <v>397</v>
      </c>
      <c r="S240" s="139">
        <v>187801768</v>
      </c>
      <c r="T240" t="s">
        <v>1</v>
      </c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</row>
    <row r="241" spans="6:51" x14ac:dyDescent="0.25">
      <c r="F241" s="33"/>
      <c r="G241" s="33"/>
      <c r="H241" s="33"/>
      <c r="I241" s="33"/>
      <c r="J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</row>
    <row r="242" spans="6:51" x14ac:dyDescent="0.25">
      <c r="F242" s="33"/>
      <c r="G242" s="33"/>
      <c r="H242" s="33"/>
      <c r="I242" s="33"/>
      <c r="J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</row>
    <row r="243" spans="6:51" x14ac:dyDescent="0.25">
      <c r="F243" s="33"/>
      <c r="G243" s="33"/>
      <c r="H243" s="33"/>
      <c r="I243" s="33"/>
      <c r="J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</row>
    <row r="244" spans="6:51" x14ac:dyDescent="0.25">
      <c r="F244" s="33"/>
      <c r="G244" s="33"/>
      <c r="H244" s="33"/>
      <c r="I244" s="33"/>
      <c r="J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</row>
    <row r="245" spans="6:51" x14ac:dyDescent="0.25">
      <c r="F245" s="33"/>
      <c r="G245" s="33"/>
      <c r="H245" s="33"/>
      <c r="I245" s="33"/>
      <c r="J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</row>
    <row r="246" spans="6:51" x14ac:dyDescent="0.25">
      <c r="F246" s="33"/>
      <c r="G246" s="33"/>
      <c r="H246" s="33"/>
      <c r="I246" s="33"/>
      <c r="J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</row>
    <row r="247" spans="6:51" x14ac:dyDescent="0.25">
      <c r="F247" s="33"/>
      <c r="G247" s="33"/>
      <c r="H247" s="33"/>
      <c r="I247" s="33"/>
      <c r="J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</row>
    <row r="248" spans="6:51" x14ac:dyDescent="0.25">
      <c r="F248" s="33"/>
      <c r="G248" s="33"/>
      <c r="H248" s="33"/>
      <c r="I248" s="33"/>
      <c r="J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</row>
    <row r="249" spans="6:51" x14ac:dyDescent="0.25">
      <c r="F249" s="33"/>
      <c r="G249" s="33"/>
      <c r="H249" s="33"/>
      <c r="I249" s="33"/>
      <c r="J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</row>
    <row r="250" spans="6:51" x14ac:dyDescent="0.25">
      <c r="F250" s="33"/>
      <c r="G250" s="33"/>
      <c r="H250" s="33"/>
      <c r="I250" s="33"/>
      <c r="J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</row>
    <row r="251" spans="6:51" x14ac:dyDescent="0.25">
      <c r="F251" s="33"/>
      <c r="G251" s="33"/>
      <c r="H251" s="33"/>
      <c r="I251" s="33"/>
      <c r="J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</row>
    <row r="252" spans="6:51" x14ac:dyDescent="0.25">
      <c r="F252" s="33"/>
      <c r="G252" s="33"/>
      <c r="H252" s="33"/>
      <c r="I252" s="33"/>
      <c r="J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</row>
    <row r="253" spans="6:51" x14ac:dyDescent="0.25">
      <c r="F253" s="33"/>
      <c r="G253" s="33"/>
      <c r="H253" s="33"/>
      <c r="I253" s="33"/>
      <c r="J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</row>
    <row r="254" spans="6:51" x14ac:dyDescent="0.25">
      <c r="F254" s="33"/>
      <c r="G254" s="33"/>
      <c r="H254" s="33"/>
      <c r="I254" s="33"/>
      <c r="J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</row>
    <row r="255" spans="6:51" x14ac:dyDescent="0.25">
      <c r="F255" s="33"/>
      <c r="G255" s="33"/>
      <c r="H255" s="33"/>
      <c r="I255" s="33"/>
      <c r="J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</row>
    <row r="256" spans="6:51" x14ac:dyDescent="0.25">
      <c r="F256" s="33"/>
      <c r="G256" s="33"/>
      <c r="H256" s="33"/>
      <c r="I256" s="33"/>
      <c r="J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</row>
    <row r="257" spans="6:51" x14ac:dyDescent="0.25">
      <c r="F257" s="33"/>
      <c r="G257" s="33"/>
      <c r="H257" s="33"/>
      <c r="I257" s="33"/>
      <c r="J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</row>
    <row r="258" spans="6:51" x14ac:dyDescent="0.25">
      <c r="F258" s="33"/>
      <c r="G258" s="33"/>
      <c r="H258" s="33"/>
      <c r="I258" s="33"/>
      <c r="J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</row>
    <row r="259" spans="6:51" x14ac:dyDescent="0.25">
      <c r="F259" s="33"/>
      <c r="G259" s="33"/>
      <c r="H259" s="33"/>
      <c r="I259" s="33"/>
      <c r="J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</row>
    <row r="260" spans="6:51" x14ac:dyDescent="0.25">
      <c r="F260" s="33"/>
      <c r="G260" s="33"/>
      <c r="H260" s="33"/>
      <c r="I260" s="33"/>
      <c r="J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</row>
    <row r="261" spans="6:51" x14ac:dyDescent="0.25">
      <c r="F261" s="33"/>
      <c r="G261" s="33"/>
      <c r="H261" s="33"/>
      <c r="I261" s="33"/>
      <c r="J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</row>
    <row r="262" spans="6:51" x14ac:dyDescent="0.25">
      <c r="F262" s="33"/>
      <c r="G262" s="33"/>
      <c r="H262" s="33"/>
      <c r="I262" s="33"/>
      <c r="J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</row>
    <row r="263" spans="6:51" x14ac:dyDescent="0.25">
      <c r="F263" s="33"/>
      <c r="G263" s="33"/>
      <c r="H263" s="33"/>
      <c r="I263" s="33"/>
      <c r="J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</row>
    <row r="264" spans="6:51" x14ac:dyDescent="0.25">
      <c r="F264" s="33"/>
      <c r="G264" s="33"/>
      <c r="H264" s="33"/>
      <c r="I264" s="33"/>
      <c r="J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</row>
    <row r="265" spans="6:51" x14ac:dyDescent="0.25">
      <c r="F265" s="33"/>
      <c r="G265" s="33"/>
      <c r="H265" s="33"/>
      <c r="I265" s="33"/>
      <c r="J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</row>
    <row r="266" spans="6:51" x14ac:dyDescent="0.25">
      <c r="F266" s="33"/>
      <c r="G266" s="33"/>
      <c r="H266" s="33"/>
      <c r="I266" s="33"/>
      <c r="J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</row>
    <row r="267" spans="6:51" x14ac:dyDescent="0.25">
      <c r="F267" s="33"/>
      <c r="G267" s="33"/>
      <c r="H267" s="33"/>
      <c r="I267" s="33"/>
      <c r="J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</row>
    <row r="268" spans="6:51" x14ac:dyDescent="0.25">
      <c r="F268" s="33"/>
    </row>
  </sheetData>
  <sheetProtection algorithmName="SHA-512" hashValue="93uOTt/m55CIRXVpXoTEFnZS3qVsE9rWkmZwPBZ0HUAeGFEpAWpoA8NL+JSat62Bis8a+v7Vri7LwzsbQr9n4A==" saltValue="LZ8YTlTTTuTiQpA6gH6g1Q==" spinCount="100000" sheet="1" selectLockedCells="1"/>
  <sortState xmlns:xlrd2="http://schemas.microsoft.com/office/spreadsheetml/2017/richdata2" ref="K1:L132">
    <sortCondition ref="K1"/>
  </sortState>
  <dataConsolidate/>
  <mergeCells count="45">
    <mergeCell ref="C29:D29"/>
    <mergeCell ref="C31:E31"/>
    <mergeCell ref="C32:E32"/>
    <mergeCell ref="C130:E130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79:E179"/>
    <mergeCell ref="C180:E180"/>
    <mergeCell ref="C172:E172"/>
    <mergeCell ref="C39:E39"/>
    <mergeCell ref="C40:E40"/>
    <mergeCell ref="C177:E177"/>
    <mergeCell ref="C178:E178"/>
    <mergeCell ref="C129:E129"/>
    <mergeCell ref="C132:E132"/>
    <mergeCell ref="C133:E133"/>
    <mergeCell ref="C152:E152"/>
    <mergeCell ref="C153:E153"/>
    <mergeCell ref="C57:E57"/>
    <mergeCell ref="C109:E109"/>
    <mergeCell ref="C121:E121"/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</mergeCells>
  <phoneticPr fontId="39" type="noConversion"/>
  <conditionalFormatting sqref="E105 C105">
    <cfRule type="cellIs" dxfId="1" priority="3" stopIfTrue="1" operator="notEqual">
      <formula>"Balansas"</formula>
    </cfRule>
  </conditionalFormatting>
  <dataValidations xWindow="806" yWindow="488" count="15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allowBlank="1" showInputMessage="1" showErrorMessage="1" prompt="Viename langelyje nurodykite stebėtojų tarybos nario pagrindinėje darbovietėje užimamas pareigas" sqref="D170" xr:uid="{00000000-0002-0000-0000-00000E000000}"/>
    <dataValidation type="list" allowBlank="1" showInputMessage="1" showErrorMessage="1" sqref="C34:E34" xr:uid="{36418B47-0EFE-4B58-8AFF-84C2C4AE8B57}">
      <formula1>"Taip, Ne"</formula1>
    </dataValidation>
    <dataValidation type="list" allowBlank="1" showInputMessage="1" showErrorMessage="1" sqref="C132:E132 C152:E152" xr:uid="{00000000-0002-0000-0000-00000A000000}">
      <formula1>$H$131:$H$133</formula1>
    </dataValidation>
    <dataValidation type="list" allowBlank="1" showInputMessage="1" showErrorMessage="1" sqref="C153:E153 C133:E133" xr:uid="{00000000-0002-0000-0000-00000B000000}">
      <formula1>$H$135:$H$146</formula1>
    </dataValidation>
    <dataValidation type="list" allowBlank="1" showInputMessage="1" showErrorMessage="1" sqref="D135 D155" xr:uid="{D3FA3BDE-520F-4B93-B71E-06F6C364E971}">
      <formula1>$H$149:$H$150</formula1>
    </dataValidation>
    <dataValidation type="list" allowBlank="1" showInputMessage="1" showErrorMessage="1" sqref="D136:D149 D156:D169" xr:uid="{CE26945F-1D76-48AB-8047-4378F561FAE7}">
      <formula1>$H$151:$H$152</formula1>
    </dataValidation>
    <dataValidation type="list" allowBlank="1" showInputMessage="1" showErrorMessage="1" sqref="E119 C119" xr:uid="{2D823BD1-F881-48A8-B025-C5C0EE70E04B}">
      <formula1>$H$111:$H$112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allowBlank="1" showInputMessage="1" showErrorMessage="1" prompt="Vardas Pavardė" sqref="C135:C149" xr:uid="{00000000-0002-0000-0000-00000C000000}"/>
    <dataValidation allowBlank="1" showInputMessage="1" showErrorMessage="1" prompt="Viename langelyje nurodykite valdybos nario pagrindinėje darbovietėje užimamas pareigas" sqref="E135:E149" xr:uid="{00000000-0002-0000-0000-00000D000000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$R$2:$R$240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2" manualBreakCount="2">
    <brk id="75" min="1" max="4" man="1"/>
    <brk id="169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09375" defaultRowHeight="12" x14ac:dyDescent="0.25"/>
  <cols>
    <col min="1" max="1" width="1.6640625" style="33" customWidth="1"/>
    <col min="2" max="2" width="63.44140625" style="33" customWidth="1"/>
    <col min="3" max="5" width="24.33203125" style="33" customWidth="1"/>
    <col min="6" max="6" width="1.6640625" style="33" customWidth="1"/>
    <col min="7" max="7" width="9.109375" style="33"/>
    <col min="8" max="8" width="0" style="33" hidden="1" customWidth="1"/>
    <col min="9" max="10" width="9.109375" style="33"/>
    <col min="11" max="11" width="20.33203125" style="33" customWidth="1"/>
    <col min="12" max="12" width="9.109375" style="33" customWidth="1"/>
    <col min="13" max="16384" width="9.109375" style="33"/>
  </cols>
  <sheetData>
    <row r="1" spans="1:7" ht="9.6" customHeight="1" x14ac:dyDescent="0.25">
      <c r="A1" s="123"/>
      <c r="B1" s="123"/>
      <c r="C1" s="123"/>
      <c r="D1" s="123"/>
      <c r="E1" s="123"/>
      <c r="F1" s="123"/>
      <c r="G1" s="123"/>
    </row>
    <row r="2" spans="1:7" ht="12" customHeight="1" x14ac:dyDescent="0.25">
      <c r="A2" s="123"/>
      <c r="B2" s="70"/>
      <c r="C2" s="70"/>
      <c r="D2" s="360"/>
      <c r="E2" s="360"/>
      <c r="F2" s="123"/>
      <c r="G2" s="123"/>
    </row>
    <row r="3" spans="1:7" ht="29.25" customHeight="1" x14ac:dyDescent="0.25">
      <c r="A3" s="123"/>
      <c r="B3" s="70"/>
      <c r="C3" s="70"/>
      <c r="D3" s="361" t="s">
        <v>398</v>
      </c>
      <c r="E3" s="361"/>
      <c r="F3" s="123"/>
      <c r="G3" s="123"/>
    </row>
    <row r="4" spans="1:7" ht="15" customHeight="1" x14ac:dyDescent="0.25">
      <c r="A4" s="123"/>
      <c r="B4" s="69"/>
      <c r="C4" s="69"/>
      <c r="D4" s="71" t="s">
        <v>399</v>
      </c>
      <c r="E4" s="69"/>
      <c r="F4" s="123"/>
      <c r="G4" s="123"/>
    </row>
    <row r="5" spans="1:7" ht="15" customHeight="1" x14ac:dyDescent="0.25">
      <c r="A5" s="123"/>
      <c r="B5" s="69"/>
      <c r="C5" s="69"/>
      <c r="D5" s="71"/>
      <c r="E5" s="69"/>
      <c r="F5" s="123"/>
      <c r="G5" s="123"/>
    </row>
    <row r="6" spans="1:7" ht="15" customHeight="1" x14ac:dyDescent="0.3">
      <c r="A6" s="123"/>
      <c r="B6" s="309" t="s">
        <v>400</v>
      </c>
      <c r="C6" s="309"/>
      <c r="D6" s="309"/>
      <c r="E6" s="309"/>
      <c r="F6" s="123"/>
      <c r="G6" s="123"/>
    </row>
    <row r="7" spans="1:7" ht="12.75" customHeight="1" x14ac:dyDescent="0.25">
      <c r="A7" s="123"/>
      <c r="B7" s="69"/>
      <c r="C7" s="69"/>
      <c r="D7" s="71"/>
      <c r="E7" s="69"/>
      <c r="F7" s="123"/>
      <c r="G7" s="123"/>
    </row>
    <row r="8" spans="1:7" ht="10.5" customHeight="1" x14ac:dyDescent="0.3">
      <c r="A8" s="123"/>
      <c r="B8" s="34"/>
      <c r="C8" s="35"/>
      <c r="D8" s="35"/>
      <c r="E8" s="35"/>
      <c r="F8" s="123"/>
      <c r="G8" s="123"/>
    </row>
    <row r="9" spans="1:7" ht="18" x14ac:dyDescent="0.35">
      <c r="A9" s="123"/>
      <c r="B9" s="90" t="s">
        <v>8</v>
      </c>
      <c r="C9" s="359" t="str">
        <f>'Finansiniai duomenys'!C8</f>
        <v>UAB „Plungės vandenys“</v>
      </c>
      <c r="D9" s="359"/>
      <c r="E9" s="359"/>
      <c r="F9" s="123"/>
      <c r="G9" s="123"/>
    </row>
    <row r="10" spans="1:7" x14ac:dyDescent="0.25">
      <c r="A10" s="123"/>
      <c r="B10" s="91" t="s">
        <v>11</v>
      </c>
      <c r="C10" s="357" t="str">
        <f>'Finansiniai duomenys'!C9</f>
        <v>Uždaroji akcinė bendrovė (UAB)</v>
      </c>
      <c r="D10" s="357"/>
      <c r="E10" s="357"/>
      <c r="F10" s="123"/>
      <c r="G10" s="123"/>
    </row>
    <row r="11" spans="1:7" ht="12" hidden="1" customHeight="1" x14ac:dyDescent="0.25">
      <c r="A11" s="123"/>
      <c r="B11" s="91"/>
      <c r="C11" s="142" t="s">
        <v>12</v>
      </c>
      <c r="D11" s="142"/>
      <c r="E11" s="142"/>
      <c r="F11" s="123"/>
      <c r="G11" s="123"/>
    </row>
    <row r="12" spans="1:7" ht="12" hidden="1" customHeight="1" x14ac:dyDescent="0.25">
      <c r="A12" s="123"/>
      <c r="B12" s="91"/>
      <c r="C12" s="142" t="s">
        <v>1</v>
      </c>
      <c r="D12" s="142"/>
      <c r="E12" s="142"/>
      <c r="F12" s="123"/>
      <c r="G12" s="123"/>
    </row>
    <row r="13" spans="1:7" ht="12" hidden="1" customHeight="1" x14ac:dyDescent="0.25">
      <c r="A13" s="123"/>
      <c r="B13" s="91"/>
      <c r="C13" s="142" t="s">
        <v>19</v>
      </c>
      <c r="D13" s="142"/>
      <c r="E13" s="142"/>
      <c r="F13" s="123"/>
      <c r="G13" s="123"/>
    </row>
    <row r="14" spans="1:7" x14ac:dyDescent="0.25">
      <c r="A14" s="123"/>
      <c r="B14" s="91" t="s">
        <v>401</v>
      </c>
      <c r="C14" s="357" t="e">
        <f>'Finansiniai duomenys'!#REF!</f>
        <v>#REF!</v>
      </c>
      <c r="D14" s="357"/>
      <c r="E14" s="357"/>
      <c r="F14" s="123"/>
      <c r="G14" s="123"/>
    </row>
    <row r="15" spans="1:7" ht="12" hidden="1" customHeight="1" x14ac:dyDescent="0.25">
      <c r="A15" s="123"/>
      <c r="B15" s="91"/>
      <c r="C15" s="142" t="s">
        <v>13</v>
      </c>
      <c r="D15" s="142"/>
      <c r="E15" s="142"/>
      <c r="F15" s="123"/>
      <c r="G15" s="123"/>
    </row>
    <row r="16" spans="1:7" ht="12" hidden="1" customHeight="1" x14ac:dyDescent="0.25">
      <c r="A16" s="123"/>
      <c r="B16" s="91"/>
      <c r="C16" s="142" t="s">
        <v>16</v>
      </c>
      <c r="D16" s="142"/>
      <c r="E16" s="142"/>
      <c r="F16" s="123"/>
      <c r="G16" s="123"/>
    </row>
    <row r="17" spans="1:9" ht="12" hidden="1" customHeight="1" x14ac:dyDescent="0.25">
      <c r="A17" s="123"/>
      <c r="B17" s="91"/>
      <c r="C17" s="142" t="s">
        <v>20</v>
      </c>
      <c r="D17" s="142"/>
      <c r="E17" s="142"/>
      <c r="F17" s="123"/>
      <c r="G17" s="123"/>
    </row>
    <row r="18" spans="1:9" ht="12" hidden="1" customHeight="1" x14ac:dyDescent="0.25">
      <c r="A18" s="123"/>
      <c r="B18" s="91"/>
      <c r="C18" s="142" t="s">
        <v>23</v>
      </c>
      <c r="D18" s="142"/>
      <c r="E18" s="142"/>
      <c r="F18" s="123"/>
      <c r="G18" s="123"/>
    </row>
    <row r="19" spans="1:9" ht="12" hidden="1" customHeight="1" x14ac:dyDescent="0.25">
      <c r="A19" s="123"/>
      <c r="B19" s="91"/>
      <c r="C19" s="142" t="s">
        <v>25</v>
      </c>
      <c r="D19" s="142"/>
      <c r="E19" s="142"/>
      <c r="F19" s="123"/>
      <c r="G19" s="123"/>
    </row>
    <row r="20" spans="1:9" ht="12" hidden="1" customHeight="1" x14ac:dyDescent="0.25">
      <c r="A20" s="123"/>
      <c r="B20" s="91"/>
      <c r="C20" s="142" t="s">
        <v>29</v>
      </c>
      <c r="D20" s="142"/>
      <c r="E20" s="142"/>
      <c r="F20" s="123"/>
      <c r="G20" s="123"/>
    </row>
    <row r="21" spans="1:9" ht="12" hidden="1" customHeight="1" x14ac:dyDescent="0.25">
      <c r="A21" s="123"/>
      <c r="B21" s="91"/>
      <c r="C21" s="142" t="s">
        <v>33</v>
      </c>
      <c r="D21" s="142"/>
      <c r="E21" s="142"/>
      <c r="F21" s="123"/>
      <c r="G21" s="123"/>
    </row>
    <row r="22" spans="1:9" ht="12" hidden="1" customHeight="1" x14ac:dyDescent="0.25">
      <c r="A22" s="123"/>
      <c r="B22" s="91"/>
      <c r="C22" s="142" t="s">
        <v>36</v>
      </c>
      <c r="D22" s="142"/>
      <c r="E22" s="142"/>
      <c r="F22" s="123"/>
      <c r="G22" s="123"/>
    </row>
    <row r="23" spans="1:9" ht="12" hidden="1" customHeight="1" x14ac:dyDescent="0.25">
      <c r="A23" s="123"/>
      <c r="B23" s="91"/>
      <c r="C23" s="142" t="s">
        <v>40</v>
      </c>
      <c r="D23" s="142"/>
      <c r="E23" s="142"/>
      <c r="F23" s="123"/>
      <c r="G23" s="123"/>
    </row>
    <row r="24" spans="1:9" ht="12" hidden="1" customHeight="1" x14ac:dyDescent="0.25">
      <c r="A24" s="123"/>
      <c r="B24" s="91"/>
      <c r="C24" s="142" t="s">
        <v>46</v>
      </c>
      <c r="D24" s="142"/>
      <c r="E24" s="142"/>
      <c r="F24" s="123"/>
      <c r="G24" s="123"/>
    </row>
    <row r="25" spans="1:9" ht="12" hidden="1" customHeight="1" x14ac:dyDescent="0.25">
      <c r="A25" s="123"/>
      <c r="B25" s="91"/>
      <c r="C25" s="142" t="s">
        <v>50</v>
      </c>
      <c r="D25" s="142"/>
      <c r="E25" s="142"/>
      <c r="F25" s="123"/>
      <c r="G25" s="123"/>
    </row>
    <row r="26" spans="1:9" ht="12" hidden="1" customHeight="1" x14ac:dyDescent="0.25">
      <c r="A26" s="123"/>
      <c r="B26" s="91"/>
      <c r="C26" s="36" t="s">
        <v>54</v>
      </c>
      <c r="D26" s="142"/>
      <c r="E26" s="142"/>
      <c r="F26" s="123"/>
      <c r="G26" s="123"/>
    </row>
    <row r="27" spans="1:9" x14ac:dyDescent="0.25">
      <c r="A27" s="123"/>
      <c r="B27" s="38" t="s">
        <v>15</v>
      </c>
      <c r="C27" s="357">
        <f>'Finansiniai duomenys'!C10</f>
        <v>169845485</v>
      </c>
      <c r="D27" s="357"/>
      <c r="E27" s="357"/>
      <c r="F27" s="123"/>
      <c r="G27" s="123"/>
    </row>
    <row r="28" spans="1:9" x14ac:dyDescent="0.25">
      <c r="A28" s="123"/>
      <c r="B28" s="38" t="s">
        <v>18</v>
      </c>
      <c r="C28" s="357" t="e">
        <f>'Finansiniai duomenys'!#REF!</f>
        <v>#REF!</v>
      </c>
      <c r="D28" s="357"/>
      <c r="E28" s="357"/>
      <c r="F28" s="123"/>
      <c r="G28" s="123"/>
    </row>
    <row r="29" spans="1:9" x14ac:dyDescent="0.25">
      <c r="A29" s="123"/>
      <c r="B29" s="38" t="s">
        <v>22</v>
      </c>
      <c r="C29" s="357" t="e">
        <f>'Finansiniai duomenys'!#REF!</f>
        <v>#REF!</v>
      </c>
      <c r="D29" s="357"/>
      <c r="E29" s="357"/>
      <c r="F29" s="123"/>
      <c r="G29" s="123"/>
      <c r="H29" s="37" t="s">
        <v>28</v>
      </c>
      <c r="I29" s="37"/>
    </row>
    <row r="30" spans="1:9" x14ac:dyDescent="0.25">
      <c r="A30" s="123"/>
      <c r="B30" s="38"/>
      <c r="C30" s="357" t="e">
        <f>'Finansiniai duomenys'!#REF!</f>
        <v>#REF!</v>
      </c>
      <c r="D30" s="357"/>
      <c r="E30" s="357"/>
      <c r="F30" s="123"/>
      <c r="G30" s="123"/>
      <c r="H30" s="37" t="s">
        <v>32</v>
      </c>
      <c r="I30" s="37"/>
    </row>
    <row r="31" spans="1:9" x14ac:dyDescent="0.25">
      <c r="A31" s="123"/>
      <c r="B31" s="38" t="s">
        <v>27</v>
      </c>
      <c r="C31" s="357" t="str">
        <f>'Finansiniai duomenys'!C14</f>
        <v>Alvydas Jasevičius</v>
      </c>
      <c r="D31" s="357"/>
      <c r="E31" s="357"/>
      <c r="F31" s="123"/>
      <c r="G31" s="123"/>
      <c r="H31" s="37" t="s">
        <v>35</v>
      </c>
      <c r="I31" s="37"/>
    </row>
    <row r="32" spans="1:9" x14ac:dyDescent="0.25">
      <c r="A32" s="123"/>
      <c r="B32" s="38" t="s">
        <v>31</v>
      </c>
      <c r="C32" s="358" t="str">
        <f>'Finansiniai duomenys'!C15</f>
        <v>Loreta Nedošovenko</v>
      </c>
      <c r="D32" s="358"/>
      <c r="E32" s="358"/>
      <c r="F32" s="123"/>
      <c r="G32" s="123"/>
      <c r="H32" s="37" t="s">
        <v>402</v>
      </c>
      <c r="I32" s="37"/>
    </row>
    <row r="33" spans="1:9" x14ac:dyDescent="0.25">
      <c r="A33" s="123"/>
      <c r="B33" s="38"/>
      <c r="C33" s="38"/>
      <c r="D33" s="38"/>
      <c r="E33" s="38"/>
      <c r="F33" s="123"/>
      <c r="G33" s="123"/>
      <c r="H33" s="37" t="s">
        <v>45</v>
      </c>
      <c r="I33" s="37"/>
    </row>
    <row r="34" spans="1:9" x14ac:dyDescent="0.25">
      <c r="A34" s="123"/>
      <c r="B34" s="38"/>
      <c r="C34" s="305" t="s">
        <v>38</v>
      </c>
      <c r="D34" s="306"/>
      <c r="E34" s="306"/>
      <c r="F34" s="123"/>
      <c r="G34" s="123"/>
      <c r="H34" s="37" t="s">
        <v>49</v>
      </c>
      <c r="I34" s="37"/>
    </row>
    <row r="35" spans="1:9" x14ac:dyDescent="0.25">
      <c r="A35" s="123"/>
      <c r="B35" s="38" t="s">
        <v>42</v>
      </c>
      <c r="C35" s="340" t="s">
        <v>403</v>
      </c>
      <c r="D35" s="340"/>
      <c r="E35" s="74" t="s">
        <v>44</v>
      </c>
      <c r="F35" s="123"/>
      <c r="G35" s="123"/>
      <c r="H35" s="37" t="s">
        <v>53</v>
      </c>
      <c r="I35" s="37"/>
    </row>
    <row r="36" spans="1:9" x14ac:dyDescent="0.25">
      <c r="A36" s="123"/>
      <c r="B36" s="92" t="s">
        <v>48</v>
      </c>
      <c r="C36" s="362" t="str">
        <f>'Finansiniai duomenys'!C19</f>
        <v>Plungės raj. savivaldybė</v>
      </c>
      <c r="D36" s="363"/>
      <c r="E36" s="124">
        <f>'Finansiniai duomenys'!E19</f>
        <v>1</v>
      </c>
      <c r="F36" s="123"/>
      <c r="G36" s="123"/>
      <c r="H36" s="37" t="s">
        <v>57</v>
      </c>
      <c r="I36" s="37"/>
    </row>
    <row r="37" spans="1:9" x14ac:dyDescent="0.25">
      <c r="A37" s="123"/>
      <c r="B37" s="92" t="s">
        <v>52</v>
      </c>
      <c r="C37" s="362">
        <f>'Finansiniai duomenys'!C20</f>
        <v>0</v>
      </c>
      <c r="D37" s="363"/>
      <c r="E37" s="124">
        <f>'Finansiniai duomenys'!E20</f>
        <v>0</v>
      </c>
      <c r="F37" s="123"/>
      <c r="G37" s="123"/>
      <c r="H37" s="37" t="s">
        <v>60</v>
      </c>
      <c r="I37" s="37"/>
    </row>
    <row r="38" spans="1:9" x14ac:dyDescent="0.25">
      <c r="A38" s="123"/>
      <c r="B38" s="92" t="s">
        <v>56</v>
      </c>
      <c r="C38" s="362">
        <f>'Finansiniai duomenys'!C26</f>
        <v>0</v>
      </c>
      <c r="D38" s="363"/>
      <c r="E38" s="124">
        <f>'Finansiniai duomenys'!E26</f>
        <v>0</v>
      </c>
      <c r="F38" s="123"/>
      <c r="G38" s="123"/>
      <c r="H38" s="33" t="s">
        <v>63</v>
      </c>
      <c r="I38" s="37"/>
    </row>
    <row r="39" spans="1:9" x14ac:dyDescent="0.25">
      <c r="A39" s="123"/>
      <c r="B39" s="92" t="s">
        <v>59</v>
      </c>
      <c r="C39" s="362">
        <f>'Finansiniai duomenys'!C27</f>
        <v>0</v>
      </c>
      <c r="D39" s="363"/>
      <c r="E39" s="124">
        <f>'Finansiniai duomenys'!E27</f>
        <v>0</v>
      </c>
      <c r="F39" s="123"/>
      <c r="G39" s="123"/>
      <c r="H39" s="33" t="s">
        <v>66</v>
      </c>
    </row>
    <row r="40" spans="1:9" x14ac:dyDescent="0.25">
      <c r="A40" s="123"/>
      <c r="B40" s="92" t="s">
        <v>62</v>
      </c>
      <c r="C40" s="362">
        <f>'Finansiniai duomenys'!C28</f>
        <v>0</v>
      </c>
      <c r="D40" s="363"/>
      <c r="E40" s="124">
        <f>'Finansiniai duomenys'!E28</f>
        <v>0</v>
      </c>
      <c r="F40" s="123"/>
      <c r="G40" s="123"/>
    </row>
    <row r="41" spans="1:9" x14ac:dyDescent="0.25">
      <c r="A41" s="123"/>
      <c r="B41" s="92" t="s">
        <v>76</v>
      </c>
      <c r="C41" s="345" t="s">
        <v>77</v>
      </c>
      <c r="D41" s="346"/>
      <c r="E41" s="75">
        <f>100%-SUM(E36:E40)</f>
        <v>0</v>
      </c>
      <c r="F41" s="123"/>
      <c r="G41" s="123"/>
    </row>
    <row r="42" spans="1:9" x14ac:dyDescent="0.25">
      <c r="A42" s="123"/>
      <c r="B42" s="92"/>
      <c r="C42" s="76"/>
      <c r="D42" s="76"/>
      <c r="E42" s="76"/>
      <c r="F42" s="123"/>
      <c r="G42" s="123"/>
    </row>
    <row r="43" spans="1:9" x14ac:dyDescent="0.25">
      <c r="A43" s="123"/>
      <c r="B43" s="76" t="s">
        <v>80</v>
      </c>
      <c r="C43" s="364">
        <f>'Finansiniai duomenys'!C31</f>
        <v>1</v>
      </c>
      <c r="D43" s="364"/>
      <c r="E43" s="364"/>
      <c r="F43" s="123"/>
      <c r="G43" s="123"/>
    </row>
    <row r="44" spans="1:9" ht="24" x14ac:dyDescent="0.25">
      <c r="A44" s="123"/>
      <c r="B44" s="93" t="s">
        <v>82</v>
      </c>
      <c r="C44" s="365" t="str">
        <f>'Finansiniai duomenys'!C32</f>
        <v>Plungės rajono savivaldybė</v>
      </c>
      <c r="D44" s="365"/>
      <c r="E44" s="365"/>
      <c r="F44" s="123"/>
      <c r="G44" s="123"/>
    </row>
    <row r="45" spans="1:9" x14ac:dyDescent="0.25">
      <c r="A45" s="123"/>
      <c r="B45" s="38"/>
      <c r="C45" s="76"/>
      <c r="D45" s="76"/>
      <c r="E45" s="76"/>
      <c r="F45" s="123"/>
      <c r="G45" s="123"/>
    </row>
    <row r="46" spans="1:9" ht="24" x14ac:dyDescent="0.25">
      <c r="A46" s="123"/>
      <c r="B46" s="94" t="s">
        <v>85</v>
      </c>
      <c r="C46" s="366" t="e">
        <f>'Finansiniai duomenys'!#REF!</f>
        <v>#REF!</v>
      </c>
      <c r="D46" s="366"/>
      <c r="E46" s="366"/>
      <c r="F46" s="123"/>
      <c r="G46" s="123"/>
    </row>
    <row r="47" spans="1:9" ht="41.25" customHeight="1" x14ac:dyDescent="0.25">
      <c r="A47" s="123"/>
      <c r="B47" s="94" t="s">
        <v>87</v>
      </c>
      <c r="C47" s="367" t="e">
        <f>'Finansiniai duomenys'!#REF!</f>
        <v>#REF!</v>
      </c>
      <c r="D47" s="367"/>
      <c r="E47" s="367"/>
      <c r="F47" s="123"/>
      <c r="G47" s="123"/>
    </row>
    <row r="48" spans="1:9" x14ac:dyDescent="0.25">
      <c r="A48" s="123"/>
      <c r="B48" s="38"/>
      <c r="C48" s="76"/>
      <c r="D48" s="76"/>
      <c r="E48" s="76"/>
      <c r="F48" s="123"/>
      <c r="G48" s="123"/>
    </row>
    <row r="49" spans="1:12" ht="24.6" customHeight="1" x14ac:dyDescent="0.25">
      <c r="A49" s="123"/>
      <c r="B49" s="38"/>
      <c r="C49" s="336" t="s">
        <v>90</v>
      </c>
      <c r="D49" s="336"/>
      <c r="E49" s="336"/>
      <c r="F49" s="123"/>
      <c r="G49" s="123"/>
      <c r="H49" s="39"/>
    </row>
    <row r="50" spans="1:12" s="39" customFormat="1" ht="12" customHeight="1" x14ac:dyDescent="0.25">
      <c r="A50" s="129"/>
      <c r="B50" s="141"/>
      <c r="C50" s="351"/>
      <c r="D50" s="351"/>
      <c r="E50" s="351"/>
      <c r="F50" s="129"/>
      <c r="G50" s="129"/>
      <c r="H50" s="33"/>
      <c r="K50" s="33"/>
      <c r="L50" s="33"/>
    </row>
    <row r="51" spans="1:12" ht="12" customHeight="1" x14ac:dyDescent="0.25">
      <c r="A51" s="123"/>
      <c r="B51" s="37"/>
      <c r="C51" s="322" t="s">
        <v>94</v>
      </c>
      <c r="D51" s="322"/>
      <c r="E51" s="322"/>
      <c r="F51" s="123"/>
      <c r="G51" s="123"/>
    </row>
    <row r="52" spans="1:12" x14ac:dyDescent="0.25">
      <c r="A52" s="123"/>
      <c r="B52" s="37"/>
      <c r="C52" s="324" t="s">
        <v>96</v>
      </c>
      <c r="D52" s="324"/>
      <c r="E52" s="324"/>
      <c r="F52" s="123"/>
      <c r="G52" s="123"/>
    </row>
    <row r="53" spans="1:12" ht="12.6" thickBot="1" x14ac:dyDescent="0.3">
      <c r="A53" s="123"/>
      <c r="B53" s="95" t="s">
        <v>98</v>
      </c>
      <c r="C53" s="40" t="s">
        <v>404</v>
      </c>
      <c r="D53" s="40"/>
      <c r="E53" s="40" t="s">
        <v>405</v>
      </c>
      <c r="F53" s="123"/>
      <c r="G53" s="123"/>
    </row>
    <row r="54" spans="1:12" x14ac:dyDescent="0.25">
      <c r="A54" s="123"/>
      <c r="B54" s="96" t="s">
        <v>101</v>
      </c>
      <c r="C54" s="1"/>
      <c r="D54" s="41"/>
      <c r="E54" s="81"/>
      <c r="F54" s="123"/>
      <c r="G54" s="123"/>
    </row>
    <row r="55" spans="1:12" x14ac:dyDescent="0.25">
      <c r="A55" s="123"/>
      <c r="B55" s="96" t="s">
        <v>103</v>
      </c>
      <c r="C55" s="2"/>
      <c r="D55" s="42"/>
      <c r="E55" s="82"/>
      <c r="F55" s="123"/>
      <c r="G55" s="123"/>
      <c r="H55" s="43"/>
    </row>
    <row r="56" spans="1:12" s="43" customFormat="1" x14ac:dyDescent="0.25">
      <c r="A56" s="130"/>
      <c r="B56" s="97" t="s">
        <v>105</v>
      </c>
      <c r="C56" s="44">
        <f>+C54-C55</f>
        <v>0</v>
      </c>
      <c r="D56" s="37"/>
      <c r="E56" s="79">
        <f>+E54-E55</f>
        <v>0</v>
      </c>
      <c r="F56" s="130"/>
      <c r="G56" s="130"/>
      <c r="K56" s="33"/>
      <c r="L56" s="33"/>
    </row>
    <row r="57" spans="1:12" s="43" customFormat="1" x14ac:dyDescent="0.25">
      <c r="A57" s="130"/>
      <c r="B57" s="96" t="s">
        <v>107</v>
      </c>
      <c r="C57" s="7"/>
      <c r="D57" s="42"/>
      <c r="E57" s="125"/>
      <c r="F57" s="130"/>
      <c r="G57" s="130"/>
      <c r="H57" s="33"/>
      <c r="K57" s="33"/>
      <c r="L57" s="33"/>
    </row>
    <row r="58" spans="1:12" x14ac:dyDescent="0.25">
      <c r="A58" s="123"/>
      <c r="B58" s="96" t="s">
        <v>109</v>
      </c>
      <c r="C58" s="3"/>
      <c r="D58" s="42"/>
      <c r="E58" s="5"/>
      <c r="F58" s="123"/>
      <c r="G58" s="123"/>
      <c r="H58" s="43"/>
    </row>
    <row r="59" spans="1:12" s="43" customFormat="1" x14ac:dyDescent="0.25">
      <c r="A59" s="130"/>
      <c r="B59" s="97" t="s">
        <v>111</v>
      </c>
      <c r="C59" s="44">
        <f>+C56-C57-C58</f>
        <v>0</v>
      </c>
      <c r="D59" s="37"/>
      <c r="E59" s="79">
        <f>+E56-E57-E58</f>
        <v>0</v>
      </c>
      <c r="F59" s="130"/>
      <c r="G59" s="130"/>
      <c r="K59" s="33"/>
      <c r="L59" s="33"/>
    </row>
    <row r="60" spans="1:12" s="43" customFormat="1" x14ac:dyDescent="0.25">
      <c r="A60" s="130"/>
      <c r="B60" s="96" t="s">
        <v>113</v>
      </c>
      <c r="C60" s="6"/>
      <c r="D60" s="37"/>
      <c r="E60" s="126"/>
      <c r="F60" s="130"/>
      <c r="G60" s="130"/>
      <c r="H60" s="33"/>
      <c r="K60" s="45"/>
      <c r="L60" s="46"/>
    </row>
    <row r="61" spans="1:12" x14ac:dyDescent="0.25">
      <c r="A61" s="123"/>
      <c r="B61" s="96" t="s">
        <v>115</v>
      </c>
      <c r="C61" s="3"/>
      <c r="D61" s="37"/>
      <c r="E61" s="127"/>
      <c r="F61" s="123"/>
      <c r="G61" s="123"/>
    </row>
    <row r="62" spans="1:12" x14ac:dyDescent="0.25">
      <c r="A62" s="123"/>
      <c r="B62" s="96" t="s">
        <v>117</v>
      </c>
      <c r="C62" s="47">
        <f>C63-C64</f>
        <v>0</v>
      </c>
      <c r="D62" s="37"/>
      <c r="E62" s="80">
        <f>E63-E64</f>
        <v>0</v>
      </c>
      <c r="F62" s="123"/>
      <c r="G62" s="123"/>
    </row>
    <row r="63" spans="1:12" x14ac:dyDescent="0.25">
      <c r="A63" s="123"/>
      <c r="B63" s="98" t="s">
        <v>119</v>
      </c>
      <c r="C63" s="1"/>
      <c r="D63" s="42"/>
      <c r="E63" s="81"/>
      <c r="F63" s="123"/>
      <c r="G63" s="123"/>
    </row>
    <row r="64" spans="1:12" x14ac:dyDescent="0.25">
      <c r="A64" s="123"/>
      <c r="B64" s="98" t="s">
        <v>121</v>
      </c>
      <c r="C64" s="2"/>
      <c r="D64" s="42"/>
      <c r="E64" s="82"/>
      <c r="F64" s="123"/>
      <c r="G64" s="123"/>
      <c r="H64" s="43"/>
    </row>
    <row r="65" spans="1:12" s="43" customFormat="1" x14ac:dyDescent="0.25">
      <c r="A65" s="130"/>
      <c r="B65" s="97" t="s">
        <v>123</v>
      </c>
      <c r="C65" s="44">
        <f>+C59+C60+C61+C62</f>
        <v>0</v>
      </c>
      <c r="D65" s="37"/>
      <c r="E65" s="79">
        <f>+E59+E60+E61+E62</f>
        <v>0</v>
      </c>
      <c r="F65" s="130"/>
      <c r="G65" s="130"/>
      <c r="H65" s="33"/>
      <c r="K65" s="33"/>
      <c r="L65" s="33"/>
    </row>
    <row r="66" spans="1:12" x14ac:dyDescent="0.25">
      <c r="A66" s="123"/>
      <c r="B66" s="96" t="s">
        <v>125</v>
      </c>
      <c r="C66" s="3"/>
      <c r="D66" s="37"/>
      <c r="E66" s="83"/>
      <c r="F66" s="123"/>
      <c r="G66" s="123"/>
      <c r="H66" s="43"/>
    </row>
    <row r="67" spans="1:12" s="43" customFormat="1" x14ac:dyDescent="0.25">
      <c r="A67" s="130"/>
      <c r="B67" s="97" t="s">
        <v>127</v>
      </c>
      <c r="C67" s="44">
        <f>C65-C66</f>
        <v>0</v>
      </c>
      <c r="D67" s="37"/>
      <c r="E67" s="79">
        <f>E65-E66</f>
        <v>0</v>
      </c>
      <c r="F67" s="130"/>
      <c r="G67" s="130"/>
      <c r="H67" s="33"/>
      <c r="K67" s="33"/>
      <c r="L67" s="33"/>
    </row>
    <row r="68" spans="1:12" s="43" customFormat="1" ht="24" x14ac:dyDescent="0.25">
      <c r="A68" s="130"/>
      <c r="B68" s="99" t="s">
        <v>406</v>
      </c>
      <c r="C68" s="58"/>
      <c r="D68" s="37"/>
      <c r="E68" s="84"/>
      <c r="F68" s="130"/>
      <c r="G68" s="130"/>
      <c r="H68" s="33"/>
      <c r="K68" s="33"/>
      <c r="L68" s="33"/>
    </row>
    <row r="69" spans="1:12" ht="16.5" customHeight="1" x14ac:dyDescent="0.25">
      <c r="A69" s="123"/>
      <c r="B69" s="37"/>
      <c r="C69" s="37"/>
      <c r="D69" s="37"/>
      <c r="E69" s="37"/>
      <c r="F69" s="123"/>
      <c r="G69" s="123"/>
    </row>
    <row r="70" spans="1:12" ht="12.6" thickBot="1" x14ac:dyDescent="0.3">
      <c r="A70" s="123"/>
      <c r="B70" s="95" t="s">
        <v>131</v>
      </c>
      <c r="C70" s="48">
        <v>42369</v>
      </c>
      <c r="D70" s="40"/>
      <c r="E70" s="48">
        <v>42735</v>
      </c>
      <c r="F70" s="123"/>
      <c r="G70" s="123"/>
    </row>
    <row r="71" spans="1:12" x14ac:dyDescent="0.25">
      <c r="A71" s="123"/>
      <c r="B71" s="100" t="s">
        <v>135</v>
      </c>
      <c r="C71" s="1"/>
      <c r="D71" s="37"/>
      <c r="E71" s="77"/>
      <c r="F71" s="123"/>
      <c r="G71" s="123"/>
    </row>
    <row r="72" spans="1:12" x14ac:dyDescent="0.25">
      <c r="A72" s="123"/>
      <c r="B72" s="100" t="s">
        <v>137</v>
      </c>
      <c r="C72" s="4"/>
      <c r="D72" s="37"/>
      <c r="E72" s="86"/>
      <c r="F72" s="123"/>
      <c r="G72" s="123"/>
    </row>
    <row r="73" spans="1:12" x14ac:dyDescent="0.25">
      <c r="A73" s="123"/>
      <c r="B73" s="100" t="s">
        <v>139</v>
      </c>
      <c r="C73" s="4"/>
      <c r="D73" s="37"/>
      <c r="E73" s="86"/>
      <c r="F73" s="123"/>
      <c r="G73" s="123"/>
    </row>
    <row r="74" spans="1:12" x14ac:dyDescent="0.25">
      <c r="A74" s="123"/>
      <c r="B74" s="100" t="s">
        <v>141</v>
      </c>
      <c r="C74" s="4"/>
      <c r="D74" s="37"/>
      <c r="E74" s="86"/>
      <c r="F74" s="123"/>
      <c r="G74" s="123"/>
    </row>
    <row r="75" spans="1:12" x14ac:dyDescent="0.25">
      <c r="A75" s="123"/>
      <c r="B75" s="100" t="s">
        <v>407</v>
      </c>
      <c r="C75" s="2"/>
      <c r="D75" s="37"/>
      <c r="E75" s="128"/>
      <c r="F75" s="123"/>
      <c r="G75" s="123"/>
      <c r="H75" s="43"/>
    </row>
    <row r="76" spans="1:12" s="43" customFormat="1" x14ac:dyDescent="0.25">
      <c r="A76" s="130"/>
      <c r="B76" s="101" t="s">
        <v>143</v>
      </c>
      <c r="C76" s="49">
        <f>SUM(C71:C75)</f>
        <v>0</v>
      </c>
      <c r="D76" s="37"/>
      <c r="E76" s="49">
        <f>SUM(E71:E75)</f>
        <v>0</v>
      </c>
      <c r="F76" s="130"/>
      <c r="G76" s="130"/>
      <c r="H76" s="33"/>
      <c r="K76" s="33"/>
      <c r="L76" s="33"/>
    </row>
    <row r="77" spans="1:12" ht="7.5" customHeight="1" x14ac:dyDescent="0.25">
      <c r="A77" s="123"/>
      <c r="B77" s="37"/>
      <c r="C77" s="50"/>
      <c r="D77" s="51"/>
      <c r="E77" s="50"/>
      <c r="F77" s="123"/>
      <c r="G77" s="123"/>
    </row>
    <row r="78" spans="1:12" ht="11.25" customHeight="1" x14ac:dyDescent="0.25">
      <c r="A78" s="123"/>
      <c r="B78" s="102" t="s">
        <v>408</v>
      </c>
      <c r="C78" s="1"/>
      <c r="D78" s="51"/>
      <c r="E78" s="81"/>
      <c r="F78" s="123"/>
      <c r="G78" s="123"/>
    </row>
    <row r="79" spans="1:12" x14ac:dyDescent="0.25">
      <c r="A79" s="123"/>
      <c r="B79" s="103" t="s">
        <v>148</v>
      </c>
      <c r="C79" s="4"/>
      <c r="D79" s="51"/>
      <c r="E79" s="12"/>
      <c r="F79" s="123"/>
      <c r="G79" s="123"/>
    </row>
    <row r="80" spans="1:12" x14ac:dyDescent="0.25">
      <c r="A80" s="123"/>
      <c r="B80" s="104" t="s">
        <v>150</v>
      </c>
      <c r="C80" s="4"/>
      <c r="D80" s="51"/>
      <c r="E80" s="12"/>
      <c r="F80" s="123"/>
      <c r="G80" s="123"/>
    </row>
    <row r="81" spans="1:12" x14ac:dyDescent="0.25">
      <c r="A81" s="123"/>
      <c r="B81" s="104" t="s">
        <v>152</v>
      </c>
      <c r="C81" s="2"/>
      <c r="D81" s="51"/>
      <c r="E81" s="82"/>
      <c r="F81" s="123"/>
      <c r="G81" s="123"/>
      <c r="H81" s="43"/>
    </row>
    <row r="82" spans="1:12" s="43" customFormat="1" ht="10.5" customHeight="1" x14ac:dyDescent="0.25">
      <c r="A82" s="130"/>
      <c r="B82" s="101" t="s">
        <v>154</v>
      </c>
      <c r="C82" s="49">
        <f>SUM(C78:C81)</f>
        <v>0</v>
      </c>
      <c r="D82" s="37"/>
      <c r="E82" s="49">
        <f>SUM(E78:E81)</f>
        <v>0</v>
      </c>
      <c r="F82" s="130"/>
      <c r="G82" s="130"/>
      <c r="K82" s="33"/>
      <c r="L82" s="33"/>
    </row>
    <row r="83" spans="1:12" s="43" customFormat="1" ht="10.5" customHeight="1" x14ac:dyDescent="0.25">
      <c r="A83" s="130"/>
      <c r="B83" s="101"/>
      <c r="C83" s="49"/>
      <c r="D83" s="37"/>
      <c r="E83" s="49"/>
      <c r="F83" s="130"/>
      <c r="G83" s="130"/>
      <c r="K83" s="33"/>
      <c r="L83" s="33"/>
    </row>
    <row r="84" spans="1:12" s="43" customFormat="1" ht="10.5" customHeight="1" x14ac:dyDescent="0.25">
      <c r="A84" s="130"/>
      <c r="B84" s="101" t="s">
        <v>157</v>
      </c>
      <c r="C84" s="4"/>
      <c r="D84" s="37"/>
      <c r="E84" s="85"/>
      <c r="F84" s="130"/>
      <c r="G84" s="130"/>
      <c r="K84" s="33"/>
      <c r="L84" s="33"/>
    </row>
    <row r="85" spans="1:12" s="43" customFormat="1" ht="10.5" customHeight="1" x14ac:dyDescent="0.25">
      <c r="A85" s="130"/>
      <c r="B85" s="101"/>
      <c r="C85" s="49"/>
      <c r="D85" s="37"/>
      <c r="E85" s="49"/>
      <c r="F85" s="130"/>
      <c r="G85" s="130"/>
      <c r="K85" s="33"/>
      <c r="L85" s="33"/>
    </row>
    <row r="86" spans="1:12" s="43" customFormat="1" x14ac:dyDescent="0.25">
      <c r="A86" s="130"/>
      <c r="B86" s="101" t="s">
        <v>160</v>
      </c>
      <c r="C86" s="4"/>
      <c r="D86" s="37"/>
      <c r="E86" s="12"/>
      <c r="F86" s="130"/>
      <c r="G86" s="130"/>
      <c r="H86" s="33"/>
      <c r="K86" s="33"/>
      <c r="L86" s="33"/>
    </row>
    <row r="87" spans="1:12" ht="7.5" customHeight="1" x14ac:dyDescent="0.25">
      <c r="A87" s="123"/>
      <c r="B87" s="37"/>
      <c r="C87" s="50"/>
      <c r="D87" s="37"/>
      <c r="E87" s="50"/>
      <c r="F87" s="123"/>
      <c r="G87" s="123"/>
      <c r="H87" s="43"/>
    </row>
    <row r="88" spans="1:12" s="43" customFormat="1" x14ac:dyDescent="0.25">
      <c r="A88" s="130"/>
      <c r="B88" s="105" t="s">
        <v>163</v>
      </c>
      <c r="C88" s="49">
        <f>SUM(C76,C82,C84,C86)</f>
        <v>0</v>
      </c>
      <c r="D88" s="37"/>
      <c r="E88" s="49">
        <f>SUM(E76,E82,E84,E86)</f>
        <v>0</v>
      </c>
      <c r="F88" s="130"/>
      <c r="G88" s="130"/>
      <c r="H88" s="33"/>
      <c r="K88" s="33"/>
      <c r="L88" s="33"/>
    </row>
    <row r="89" spans="1:12" x14ac:dyDescent="0.25">
      <c r="A89" s="123"/>
      <c r="B89" s="106"/>
      <c r="C89" s="50"/>
      <c r="D89" s="37"/>
      <c r="E89" s="50"/>
      <c r="F89" s="123"/>
      <c r="G89" s="123"/>
      <c r="H89" s="43"/>
    </row>
    <row r="90" spans="1:12" s="43" customFormat="1" ht="24.75" customHeight="1" x14ac:dyDescent="0.25">
      <c r="A90" s="130"/>
      <c r="B90" s="107" t="s">
        <v>166</v>
      </c>
      <c r="C90" s="4"/>
      <c r="D90" s="37"/>
      <c r="E90" s="86"/>
      <c r="F90" s="130"/>
      <c r="G90" s="130"/>
      <c r="K90" s="33"/>
      <c r="L90" s="33"/>
    </row>
    <row r="91" spans="1:12" s="43" customFormat="1" x14ac:dyDescent="0.25">
      <c r="A91" s="130"/>
      <c r="B91" s="108" t="s">
        <v>168</v>
      </c>
      <c r="C91" s="4"/>
      <c r="D91" s="42"/>
      <c r="E91" s="12"/>
      <c r="F91" s="130"/>
      <c r="G91" s="130"/>
      <c r="K91" s="33"/>
      <c r="L91" s="33"/>
    </row>
    <row r="92" spans="1:12" s="43" customFormat="1" x14ac:dyDescent="0.25">
      <c r="A92" s="130"/>
      <c r="B92" s="107" t="s">
        <v>170</v>
      </c>
      <c r="C92" s="4"/>
      <c r="D92" s="37"/>
      <c r="E92" s="85"/>
      <c r="F92" s="130"/>
      <c r="G92" s="130"/>
      <c r="K92" s="33"/>
      <c r="L92" s="33"/>
    </row>
    <row r="93" spans="1:12" s="43" customFormat="1" x14ac:dyDescent="0.25">
      <c r="A93" s="130"/>
      <c r="B93" s="107" t="s">
        <v>172</v>
      </c>
      <c r="C93" s="4"/>
      <c r="D93" s="37"/>
      <c r="E93" s="86"/>
      <c r="F93" s="130"/>
      <c r="G93" s="130"/>
      <c r="K93" s="33"/>
      <c r="L93" s="33"/>
    </row>
    <row r="94" spans="1:12" s="43" customFormat="1" x14ac:dyDescent="0.25">
      <c r="A94" s="130"/>
      <c r="B94" s="107" t="s">
        <v>176</v>
      </c>
      <c r="C94" s="4"/>
      <c r="D94" s="37"/>
      <c r="E94" s="86"/>
      <c r="F94" s="130"/>
      <c r="G94" s="130"/>
      <c r="K94" s="33"/>
      <c r="L94" s="33"/>
    </row>
    <row r="95" spans="1:12" s="43" customFormat="1" x14ac:dyDescent="0.25">
      <c r="A95" s="130"/>
      <c r="B95" s="107" t="s">
        <v>178</v>
      </c>
      <c r="C95" s="4"/>
      <c r="D95" s="37"/>
      <c r="E95" s="86"/>
      <c r="F95" s="130"/>
      <c r="G95" s="130"/>
      <c r="K95" s="33"/>
      <c r="L95" s="33"/>
    </row>
    <row r="96" spans="1:12" s="43" customFormat="1" x14ac:dyDescent="0.25">
      <c r="A96" s="130"/>
      <c r="B96" s="108" t="s">
        <v>180</v>
      </c>
      <c r="C96" s="4"/>
      <c r="D96" s="37"/>
      <c r="E96" s="86"/>
      <c r="F96" s="130"/>
      <c r="G96" s="130"/>
      <c r="K96" s="33"/>
      <c r="L96" s="33"/>
    </row>
    <row r="97" spans="1:12" s="43" customFormat="1" x14ac:dyDescent="0.25">
      <c r="A97" s="130"/>
      <c r="B97" s="107" t="s">
        <v>182</v>
      </c>
      <c r="C97" s="4"/>
      <c r="D97" s="37"/>
      <c r="E97" s="86"/>
      <c r="F97" s="130"/>
      <c r="G97" s="123"/>
      <c r="K97" s="33"/>
      <c r="L97" s="33"/>
    </row>
    <row r="98" spans="1:12" s="43" customFormat="1" ht="37.5" customHeight="1" x14ac:dyDescent="0.25">
      <c r="A98" s="130"/>
      <c r="B98" s="107" t="s">
        <v>409</v>
      </c>
      <c r="C98" s="5"/>
      <c r="D98" s="52"/>
      <c r="E98" s="78"/>
      <c r="F98" s="130"/>
      <c r="G98" s="123"/>
      <c r="K98" s="33"/>
      <c r="L98" s="33"/>
    </row>
    <row r="99" spans="1:12" s="43" customFormat="1" x14ac:dyDescent="0.25">
      <c r="A99" s="130"/>
      <c r="B99" s="97" t="s">
        <v>184</v>
      </c>
      <c r="C99" s="49">
        <f>SUM(C90,C92:C95,C97:C97)</f>
        <v>0</v>
      </c>
      <c r="D99" s="37"/>
      <c r="E99" s="49">
        <f>SUM(E90,E92:E95,E97:E97)</f>
        <v>0</v>
      </c>
      <c r="F99" s="130"/>
      <c r="G99" s="130"/>
      <c r="H99" s="33"/>
      <c r="K99" s="33"/>
      <c r="L99" s="33"/>
    </row>
    <row r="100" spans="1:12" ht="7.5" customHeight="1" x14ac:dyDescent="0.25">
      <c r="A100" s="123"/>
      <c r="B100" s="96"/>
      <c r="C100" s="50"/>
      <c r="D100" s="37"/>
      <c r="E100" s="50"/>
      <c r="F100" s="123"/>
      <c r="G100" s="123"/>
      <c r="H100" s="43"/>
    </row>
    <row r="101" spans="1:12" s="43" customFormat="1" x14ac:dyDescent="0.25">
      <c r="A101" s="130"/>
      <c r="B101" s="97" t="s">
        <v>187</v>
      </c>
      <c r="C101" s="27"/>
      <c r="D101" s="37"/>
      <c r="E101" s="85"/>
      <c r="F101" s="130"/>
      <c r="G101" s="130"/>
      <c r="K101" s="33"/>
      <c r="L101" s="33"/>
    </row>
    <row r="102" spans="1:12" s="43" customFormat="1" x14ac:dyDescent="0.25">
      <c r="A102" s="130"/>
      <c r="B102" s="97"/>
      <c r="C102" s="50"/>
      <c r="D102" s="37"/>
      <c r="E102" s="50"/>
      <c r="F102" s="130"/>
      <c r="G102" s="130"/>
      <c r="K102" s="33"/>
      <c r="L102" s="33"/>
    </row>
    <row r="103" spans="1:12" s="43" customFormat="1" x14ac:dyDescent="0.25">
      <c r="A103" s="130"/>
      <c r="B103" s="97" t="s">
        <v>410</v>
      </c>
      <c r="C103" s="5"/>
      <c r="D103" s="52"/>
      <c r="E103" s="5"/>
      <c r="F103" s="130"/>
      <c r="G103" s="130"/>
      <c r="H103" s="33"/>
      <c r="K103" s="33"/>
      <c r="L103" s="33"/>
    </row>
    <row r="104" spans="1:12" ht="7.5" customHeight="1" x14ac:dyDescent="0.25">
      <c r="A104" s="123"/>
      <c r="B104" s="96"/>
      <c r="C104" s="50"/>
      <c r="D104" s="37"/>
      <c r="E104" s="50"/>
      <c r="F104" s="123"/>
      <c r="G104" s="123"/>
    </row>
    <row r="105" spans="1:12" x14ac:dyDescent="0.25">
      <c r="A105" s="123"/>
      <c r="B105" s="98" t="s">
        <v>411</v>
      </c>
      <c r="C105" s="12"/>
      <c r="D105" s="52"/>
      <c r="E105" s="85"/>
      <c r="F105" s="123"/>
      <c r="G105" s="123"/>
    </row>
    <row r="106" spans="1:12" x14ac:dyDescent="0.25">
      <c r="A106" s="123"/>
      <c r="B106" s="109" t="s">
        <v>195</v>
      </c>
      <c r="C106" s="27"/>
      <c r="D106" s="52"/>
      <c r="E106" s="12"/>
      <c r="F106" s="123"/>
      <c r="G106" s="123"/>
    </row>
    <row r="107" spans="1:12" x14ac:dyDescent="0.25">
      <c r="A107" s="123"/>
      <c r="B107" s="98" t="s">
        <v>412</v>
      </c>
      <c r="C107" s="12"/>
      <c r="D107" s="52"/>
      <c r="E107" s="12"/>
      <c r="F107" s="123"/>
      <c r="G107" s="123"/>
    </row>
    <row r="108" spans="1:12" x14ac:dyDescent="0.25">
      <c r="A108" s="123"/>
      <c r="B108" s="109" t="s">
        <v>199</v>
      </c>
      <c r="C108" s="27"/>
      <c r="D108" s="51"/>
      <c r="E108" s="12"/>
      <c r="F108" s="123"/>
      <c r="G108" s="123"/>
    </row>
    <row r="109" spans="1:12" x14ac:dyDescent="0.25">
      <c r="A109" s="123"/>
      <c r="B109" s="110" t="s">
        <v>201</v>
      </c>
      <c r="C109" s="27"/>
      <c r="D109" s="51"/>
      <c r="E109" s="12"/>
      <c r="F109" s="123"/>
      <c r="G109" s="123"/>
      <c r="H109" s="43"/>
    </row>
    <row r="110" spans="1:12" s="43" customFormat="1" x14ac:dyDescent="0.25">
      <c r="A110" s="130"/>
      <c r="B110" s="97" t="s">
        <v>413</v>
      </c>
      <c r="C110" s="49">
        <f>SUM(C105,C107)</f>
        <v>0</v>
      </c>
      <c r="D110" s="37"/>
      <c r="E110" s="49">
        <f>SUM(E105,E107)</f>
        <v>0</v>
      </c>
      <c r="F110" s="130"/>
      <c r="G110" s="130"/>
      <c r="K110" s="33"/>
      <c r="L110" s="33"/>
    </row>
    <row r="111" spans="1:12" s="43" customFormat="1" x14ac:dyDescent="0.25">
      <c r="A111" s="130"/>
      <c r="B111" s="97"/>
      <c r="C111" s="49"/>
      <c r="D111" s="37"/>
      <c r="E111" s="49"/>
      <c r="F111" s="130"/>
      <c r="G111" s="130"/>
      <c r="K111" s="33"/>
      <c r="L111" s="33"/>
    </row>
    <row r="112" spans="1:12" s="43" customFormat="1" x14ac:dyDescent="0.25">
      <c r="A112" s="130"/>
      <c r="B112" s="97" t="s">
        <v>206</v>
      </c>
      <c r="C112" s="27"/>
      <c r="D112" s="37"/>
      <c r="E112" s="85"/>
      <c r="F112" s="130"/>
      <c r="G112" s="130"/>
      <c r="K112" s="33"/>
      <c r="L112" s="33"/>
    </row>
    <row r="113" spans="1:12" s="43" customFormat="1" ht="7.5" customHeight="1" x14ac:dyDescent="0.25">
      <c r="A113" s="130"/>
      <c r="B113" s="97"/>
      <c r="C113" s="49"/>
      <c r="D113" s="37"/>
      <c r="E113" s="49"/>
      <c r="F113" s="130"/>
      <c r="G113" s="130"/>
      <c r="K113" s="33"/>
      <c r="L113" s="33"/>
    </row>
    <row r="114" spans="1:12" s="43" customFormat="1" x14ac:dyDescent="0.25">
      <c r="A114" s="130"/>
      <c r="B114" s="97" t="s">
        <v>209</v>
      </c>
      <c r="C114" s="26"/>
      <c r="D114" s="37"/>
      <c r="E114" s="85"/>
      <c r="F114" s="130"/>
      <c r="G114" s="130"/>
      <c r="H114" s="33"/>
      <c r="K114" s="33"/>
      <c r="L114" s="33"/>
    </row>
    <row r="115" spans="1:12" ht="7.5" customHeight="1" x14ac:dyDescent="0.25">
      <c r="A115" s="123"/>
      <c r="B115" s="37"/>
      <c r="C115" s="50"/>
      <c r="D115" s="37"/>
      <c r="E115" s="50"/>
      <c r="F115" s="123"/>
      <c r="G115" s="123"/>
      <c r="H115" s="43"/>
    </row>
    <row r="116" spans="1:12" s="43" customFormat="1" x14ac:dyDescent="0.25">
      <c r="A116" s="130"/>
      <c r="B116" s="97" t="s">
        <v>212</v>
      </c>
      <c r="C116" s="49">
        <f>SUM(C99,C101,C103,C110,C112,C114)</f>
        <v>0</v>
      </c>
      <c r="D116" s="37"/>
      <c r="E116" s="49">
        <f>SUM(E99,E101,E103,E110,E112,E114)</f>
        <v>0</v>
      </c>
      <c r="F116" s="130"/>
      <c r="G116" s="130"/>
      <c r="K116" s="33"/>
      <c r="L116" s="33"/>
    </row>
    <row r="117" spans="1:12" s="43" customFormat="1" x14ac:dyDescent="0.25">
      <c r="A117" s="130"/>
      <c r="B117" s="97"/>
      <c r="C117" s="53"/>
      <c r="D117" s="37"/>
      <c r="E117" s="53"/>
      <c r="F117" s="130"/>
      <c r="G117" s="130"/>
      <c r="K117" s="33"/>
      <c r="L117" s="33"/>
    </row>
    <row r="118" spans="1:12" s="43" customFormat="1" x14ac:dyDescent="0.25">
      <c r="A118" s="130"/>
      <c r="B118" s="97" t="s">
        <v>215</v>
      </c>
      <c r="C118" s="54" t="str">
        <f>IF(ROUND((C88-C116)/2,1)=0,"Balansas",C88-C116)</f>
        <v>Balansas</v>
      </c>
      <c r="D118" s="37"/>
      <c r="E118" s="54" t="str">
        <f>IF(ROUND((E88-E116)/2,1)=0,"Balansas",E88-E116)</f>
        <v>Balansas</v>
      </c>
      <c r="F118" s="130"/>
      <c r="G118" s="130"/>
      <c r="H118" s="33"/>
      <c r="K118" s="33"/>
      <c r="L118" s="33"/>
    </row>
    <row r="119" spans="1:12" x14ac:dyDescent="0.25">
      <c r="A119" s="123"/>
      <c r="B119" s="37"/>
      <c r="C119" s="37"/>
      <c r="D119" s="37"/>
      <c r="E119" s="37"/>
      <c r="F119" s="123"/>
      <c r="G119" s="123"/>
    </row>
    <row r="120" spans="1:12" x14ac:dyDescent="0.25">
      <c r="A120" s="123"/>
      <c r="B120" s="37"/>
      <c r="C120" s="37"/>
      <c r="D120" s="37"/>
      <c r="E120" s="37"/>
      <c r="F120" s="123"/>
      <c r="G120" s="123"/>
    </row>
    <row r="121" spans="1:12" x14ac:dyDescent="0.25">
      <c r="A121" s="123"/>
      <c r="B121" s="111" t="s">
        <v>218</v>
      </c>
      <c r="C121" s="59"/>
      <c r="D121" s="52"/>
      <c r="E121" s="87"/>
      <c r="F121" s="123"/>
      <c r="G121" s="123"/>
    </row>
    <row r="122" spans="1:12" x14ac:dyDescent="0.25">
      <c r="A122" s="123"/>
      <c r="B122" s="37"/>
      <c r="C122" s="37"/>
      <c r="D122" s="37"/>
      <c r="E122" s="37"/>
      <c r="F122" s="123"/>
      <c r="G122" s="123"/>
    </row>
    <row r="123" spans="1:12" x14ac:dyDescent="0.25">
      <c r="A123" s="123"/>
      <c r="B123" s="96"/>
      <c r="C123" s="37"/>
      <c r="D123" s="37"/>
      <c r="E123" s="37"/>
      <c r="F123" s="123"/>
      <c r="G123" s="123"/>
    </row>
    <row r="124" spans="1:12" ht="12.6" thickBot="1" x14ac:dyDescent="0.3">
      <c r="A124" s="123"/>
      <c r="B124" s="95" t="s">
        <v>222</v>
      </c>
      <c r="C124" s="40" t="str">
        <f>C53</f>
        <v>2015 metai</v>
      </c>
      <c r="D124" s="40"/>
      <c r="E124" s="40" t="str">
        <f>E53</f>
        <v>2016 metai</v>
      </c>
      <c r="F124" s="123"/>
      <c r="G124" s="123"/>
    </row>
    <row r="125" spans="1:12" x14ac:dyDescent="0.25">
      <c r="A125" s="123"/>
      <c r="B125" s="112" t="s">
        <v>414</v>
      </c>
      <c r="C125" s="67" t="s">
        <v>415</v>
      </c>
      <c r="D125" s="55"/>
      <c r="E125" s="88"/>
      <c r="F125" s="123"/>
      <c r="G125" s="123"/>
    </row>
    <row r="126" spans="1:12" x14ac:dyDescent="0.25">
      <c r="A126" s="123"/>
      <c r="B126" s="113"/>
      <c r="C126" s="55"/>
      <c r="D126" s="55"/>
      <c r="E126" s="55"/>
      <c r="F126" s="123"/>
      <c r="G126" s="123"/>
    </row>
    <row r="127" spans="1:12" ht="24" x14ac:dyDescent="0.25">
      <c r="A127" s="123"/>
      <c r="B127" s="114" t="s">
        <v>224</v>
      </c>
      <c r="C127" s="27"/>
      <c r="D127" s="37"/>
      <c r="E127" s="85"/>
      <c r="F127" s="123"/>
      <c r="G127" s="123"/>
    </row>
    <row r="128" spans="1:12" ht="9" customHeight="1" x14ac:dyDescent="0.25">
      <c r="A128" s="123"/>
      <c r="B128" s="37"/>
      <c r="C128" s="50"/>
      <c r="D128" s="11"/>
      <c r="E128" s="50"/>
      <c r="F128" s="123"/>
      <c r="G128" s="123"/>
    </row>
    <row r="129" spans="1:7" ht="24" x14ac:dyDescent="0.25">
      <c r="A129" s="123"/>
      <c r="B129" s="115" t="s">
        <v>232</v>
      </c>
      <c r="C129" s="26"/>
      <c r="D129" s="52"/>
      <c r="E129" s="85"/>
      <c r="F129" s="123"/>
      <c r="G129" s="123"/>
    </row>
    <row r="130" spans="1:7" x14ac:dyDescent="0.25">
      <c r="A130" s="123"/>
      <c r="B130" s="37"/>
      <c r="C130" s="11"/>
      <c r="D130" s="11"/>
      <c r="E130" s="11"/>
      <c r="F130" s="123"/>
      <c r="G130" s="123"/>
    </row>
    <row r="131" spans="1:7" ht="12.6" thickBot="1" x14ac:dyDescent="0.3">
      <c r="A131" s="123"/>
      <c r="B131" s="95" t="s">
        <v>246</v>
      </c>
      <c r="C131" s="40" t="str">
        <f>C53</f>
        <v>2015 metai</v>
      </c>
      <c r="D131" s="40"/>
      <c r="E131" s="40" t="str">
        <f>E53</f>
        <v>2016 metai</v>
      </c>
      <c r="F131" s="123"/>
      <c r="G131" s="123"/>
    </row>
    <row r="132" spans="1:7" x14ac:dyDescent="0.25">
      <c r="A132" s="123"/>
      <c r="B132" s="116" t="s">
        <v>248</v>
      </c>
      <c r="C132" s="4"/>
      <c r="D132" s="41"/>
      <c r="E132" s="12"/>
      <c r="F132" s="123"/>
      <c r="G132" s="123"/>
    </row>
    <row r="133" spans="1:7" x14ac:dyDescent="0.25">
      <c r="A133" s="123"/>
      <c r="B133" s="117" t="s">
        <v>250</v>
      </c>
      <c r="C133" s="27"/>
      <c r="D133" s="51"/>
      <c r="E133" s="12"/>
      <c r="F133" s="123"/>
      <c r="G133" s="123"/>
    </row>
    <row r="134" spans="1:7" x14ac:dyDescent="0.25">
      <c r="A134" s="123"/>
      <c r="B134" s="116" t="s">
        <v>416</v>
      </c>
      <c r="C134" s="27"/>
      <c r="D134" s="37"/>
      <c r="E134" s="86"/>
      <c r="F134" s="123"/>
      <c r="G134" s="123"/>
    </row>
    <row r="135" spans="1:7" x14ac:dyDescent="0.25">
      <c r="A135" s="123"/>
      <c r="B135" s="116" t="s">
        <v>254</v>
      </c>
      <c r="C135" s="27"/>
      <c r="D135" s="37"/>
      <c r="E135" s="86"/>
      <c r="F135" s="123"/>
      <c r="G135" s="123"/>
    </row>
    <row r="136" spans="1:7" ht="25.5" customHeight="1" x14ac:dyDescent="0.25">
      <c r="A136" s="123"/>
      <c r="B136" s="118" t="s">
        <v>256</v>
      </c>
      <c r="C136" s="37"/>
      <c r="D136" s="11"/>
      <c r="E136" s="37"/>
      <c r="F136" s="123"/>
      <c r="G136" s="123"/>
    </row>
    <row r="137" spans="1:7" ht="12" customHeight="1" thickBot="1" x14ac:dyDescent="0.3">
      <c r="A137" s="123"/>
      <c r="B137" s="119"/>
      <c r="C137" s="56"/>
      <c r="D137" s="56"/>
      <c r="E137" s="56"/>
      <c r="F137" s="123"/>
      <c r="G137" s="123"/>
    </row>
    <row r="138" spans="1:7" ht="12" customHeight="1" thickBot="1" x14ac:dyDescent="0.3">
      <c r="A138" s="123"/>
      <c r="B138" s="95" t="s">
        <v>322</v>
      </c>
      <c r="C138" s="40"/>
      <c r="D138" s="40"/>
      <c r="E138" s="40"/>
      <c r="F138" s="123"/>
      <c r="G138" s="123"/>
    </row>
    <row r="139" spans="1:7" ht="86.25" customHeight="1" x14ac:dyDescent="0.25">
      <c r="A139" s="123"/>
      <c r="B139" s="120" t="s">
        <v>324</v>
      </c>
      <c r="C139" s="320"/>
      <c r="D139" s="320"/>
      <c r="E139" s="320"/>
      <c r="F139" s="123"/>
      <c r="G139" s="123"/>
    </row>
    <row r="140" spans="1:7" x14ac:dyDescent="0.25">
      <c r="A140" s="123"/>
      <c r="B140" s="11"/>
      <c r="C140" s="37"/>
      <c r="D140" s="37"/>
      <c r="E140" s="37"/>
      <c r="F140" s="123"/>
      <c r="G140" s="123"/>
    </row>
    <row r="141" spans="1:7" ht="12.6" thickBot="1" x14ac:dyDescent="0.3">
      <c r="A141" s="123"/>
      <c r="B141" s="132"/>
      <c r="C141" s="57"/>
      <c r="D141" s="57"/>
      <c r="E141" s="57"/>
      <c r="F141" s="123"/>
      <c r="G141" s="123"/>
    </row>
    <row r="142" spans="1:7" ht="13.5" customHeight="1" x14ac:dyDescent="0.25">
      <c r="A142" s="123"/>
      <c r="B142" s="37"/>
      <c r="C142" s="37"/>
      <c r="D142" s="37"/>
      <c r="E142" s="37"/>
      <c r="F142" s="123"/>
      <c r="G142" s="123"/>
    </row>
    <row r="143" spans="1:7" x14ac:dyDescent="0.25">
      <c r="A143" s="123"/>
      <c r="B143" s="34" t="s">
        <v>329</v>
      </c>
      <c r="C143" s="89"/>
      <c r="D143" s="89"/>
      <c r="E143" s="89"/>
      <c r="F143" s="123"/>
      <c r="G143" s="123"/>
    </row>
    <row r="144" spans="1:7" x14ac:dyDescent="0.25">
      <c r="A144" s="123"/>
      <c r="B144" s="37" t="s">
        <v>331</v>
      </c>
      <c r="C144" s="326"/>
      <c r="D144" s="326"/>
      <c r="E144" s="326"/>
      <c r="F144" s="123"/>
      <c r="G144" s="123"/>
    </row>
    <row r="145" spans="1:7" x14ac:dyDescent="0.25">
      <c r="A145" s="123"/>
      <c r="B145" s="37" t="s">
        <v>333</v>
      </c>
      <c r="C145" s="328"/>
      <c r="D145" s="328"/>
      <c r="E145" s="328"/>
      <c r="F145" s="123"/>
      <c r="G145" s="123"/>
    </row>
    <row r="146" spans="1:7" x14ac:dyDescent="0.25">
      <c r="A146" s="123"/>
      <c r="B146" s="121" t="s">
        <v>335</v>
      </c>
      <c r="C146" s="316"/>
      <c r="D146" s="316"/>
      <c r="E146" s="316"/>
      <c r="F146" s="123"/>
      <c r="G146" s="123"/>
    </row>
    <row r="147" spans="1:7" ht="30" customHeight="1" x14ac:dyDescent="0.25">
      <c r="A147" s="123"/>
      <c r="B147" s="122" t="s">
        <v>417</v>
      </c>
      <c r="C147" s="318"/>
      <c r="D147" s="318"/>
      <c r="E147" s="318"/>
      <c r="F147" s="123"/>
      <c r="G147" s="123"/>
    </row>
    <row r="148" spans="1:7" ht="1.95" customHeight="1" x14ac:dyDescent="0.25">
      <c r="A148" s="123"/>
      <c r="B148" s="123"/>
      <c r="C148" s="123"/>
      <c r="D148" s="123"/>
      <c r="E148" s="131"/>
      <c r="F148" s="123"/>
      <c r="G148" s="123"/>
    </row>
    <row r="149" spans="1:7" ht="8.25" customHeight="1" x14ac:dyDescent="0.25">
      <c r="A149" s="123"/>
      <c r="B149" s="123"/>
      <c r="C149" s="123"/>
      <c r="D149" s="123"/>
      <c r="E149" s="123"/>
      <c r="F149" s="123"/>
      <c r="G149" s="123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E118 C118">
    <cfRule type="cellIs" dxfId="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B1:O96"/>
  <sheetViews>
    <sheetView tabSelected="1" zoomScaleNormal="100" zoomScaleSheetLayoutView="100" workbookViewId="0">
      <selection activeCell="E17" sqref="E17:F17"/>
    </sheetView>
  </sheetViews>
  <sheetFormatPr defaultColWidth="9.109375" defaultRowHeight="14.4" x14ac:dyDescent="0.3"/>
  <cols>
    <col min="1" max="1" width="1.44140625" style="15" customWidth="1"/>
    <col min="2" max="2" width="2.5546875" style="15" customWidth="1"/>
    <col min="3" max="3" width="7.33203125" style="15" customWidth="1"/>
    <col min="4" max="4" width="30.5546875" style="15" customWidth="1"/>
    <col min="5" max="5" width="38.33203125" style="15" customWidth="1"/>
    <col min="6" max="6" width="19" style="15" customWidth="1"/>
    <col min="7" max="7" width="2.6640625" style="15" customWidth="1"/>
    <col min="8" max="8" width="2.5546875" style="15" customWidth="1"/>
    <col min="9" max="9" width="7.33203125" style="15" customWidth="1"/>
    <col min="10" max="10" width="30.5546875" style="15" customWidth="1"/>
    <col min="11" max="11" width="38.33203125" style="15" customWidth="1"/>
    <col min="12" max="12" width="18.88671875" style="15" customWidth="1"/>
    <col min="13" max="13" width="2.6640625" style="15" customWidth="1"/>
    <col min="14" max="14" width="3.6640625" style="15" customWidth="1"/>
    <col min="15" max="15" width="9.109375" style="15" hidden="1" customWidth="1"/>
    <col min="16" max="16384" width="9.109375" style="15"/>
  </cols>
  <sheetData>
    <row r="1" spans="2:15" ht="9" customHeight="1" thickBot="1" x14ac:dyDescent="0.35"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2:15" ht="12" customHeight="1" x14ac:dyDescent="0.3">
      <c r="B2" s="232"/>
      <c r="C2" s="233"/>
      <c r="D2" s="234"/>
      <c r="E2" s="234"/>
      <c r="F2" s="235"/>
      <c r="G2" s="235"/>
      <c r="H2" s="236"/>
      <c r="I2" s="237"/>
      <c r="J2" s="234"/>
      <c r="K2" s="234"/>
      <c r="L2" s="235"/>
      <c r="M2" s="254"/>
    </row>
    <row r="3" spans="2:15" ht="28.5" customHeight="1" x14ac:dyDescent="0.3">
      <c r="B3" s="238"/>
      <c r="C3" s="135" t="s">
        <v>434</v>
      </c>
      <c r="D3" s="16"/>
      <c r="E3" s="16"/>
      <c r="F3" s="16"/>
      <c r="G3" s="16"/>
      <c r="H3" s="17"/>
      <c r="I3" s="16"/>
      <c r="J3" s="16"/>
      <c r="K3" s="368" t="s">
        <v>446</v>
      </c>
      <c r="L3" s="369"/>
      <c r="M3" s="239"/>
    </row>
    <row r="4" spans="2:15" ht="15" customHeight="1" x14ac:dyDescent="0.3">
      <c r="B4" s="238"/>
      <c r="C4" s="135" t="s">
        <v>435</v>
      </c>
      <c r="D4" s="16"/>
      <c r="E4" s="16"/>
      <c r="F4" s="16"/>
      <c r="G4" s="16"/>
      <c r="H4" s="17"/>
      <c r="I4" s="16"/>
      <c r="J4" s="16"/>
      <c r="K4" s="294" t="s">
        <v>399</v>
      </c>
      <c r="L4" s="24"/>
      <c r="M4" s="239"/>
    </row>
    <row r="5" spans="2:15" ht="15" customHeight="1" x14ac:dyDescent="0.3">
      <c r="B5" s="238"/>
      <c r="C5" s="134"/>
      <c r="D5" s="16"/>
      <c r="E5" s="16"/>
      <c r="F5" s="16"/>
      <c r="G5" s="16"/>
      <c r="H5" s="17"/>
      <c r="I5" s="16"/>
      <c r="J5" s="16"/>
      <c r="K5" s="16"/>
      <c r="L5" s="24"/>
      <c r="M5" s="239"/>
    </row>
    <row r="6" spans="2:15" ht="15" customHeight="1" x14ac:dyDescent="0.3">
      <c r="B6" s="238"/>
      <c r="C6" s="374" t="s">
        <v>418</v>
      </c>
      <c r="D6" s="375"/>
      <c r="E6" s="375"/>
      <c r="F6" s="375"/>
      <c r="G6" s="375"/>
      <c r="H6" s="375"/>
      <c r="I6" s="375"/>
      <c r="J6" s="375"/>
      <c r="K6" s="375"/>
      <c r="L6" s="375"/>
      <c r="M6" s="376"/>
    </row>
    <row r="7" spans="2:15" ht="15" hidden="1" customHeight="1" x14ac:dyDescent="0.3">
      <c r="B7" s="238"/>
      <c r="C7" s="134"/>
      <c r="D7" s="16"/>
      <c r="E7" s="16"/>
      <c r="F7" s="16"/>
      <c r="G7" s="16"/>
      <c r="H7" s="17"/>
      <c r="I7" s="16"/>
      <c r="J7" s="16"/>
      <c r="K7" s="16"/>
      <c r="L7" s="24"/>
      <c r="M7" s="239"/>
    </row>
    <row r="8" spans="2:15" x14ac:dyDescent="0.3">
      <c r="B8" s="238"/>
      <c r="C8" s="135"/>
      <c r="D8" s="16"/>
      <c r="E8" s="16"/>
      <c r="F8" s="16"/>
      <c r="G8" s="16"/>
      <c r="H8" s="17"/>
      <c r="I8" s="16"/>
      <c r="J8" s="16"/>
      <c r="K8" s="16"/>
      <c r="L8" s="16"/>
      <c r="M8" s="239"/>
    </row>
    <row r="9" spans="2:15" ht="15" thickBot="1" x14ac:dyDescent="0.35">
      <c r="B9" s="238"/>
      <c r="C9" s="370" t="s">
        <v>8</v>
      </c>
      <c r="D9" s="371"/>
      <c r="E9" s="372" t="str">
        <f>'Finansiniai duomenys'!C8</f>
        <v>UAB „Plungės vandenys“</v>
      </c>
      <c r="F9" s="372"/>
      <c r="G9" s="372"/>
      <c r="H9" s="372"/>
      <c r="I9" s="372"/>
      <c r="J9" s="372"/>
      <c r="K9" s="16"/>
      <c r="L9" s="16"/>
      <c r="M9" s="239"/>
    </row>
    <row r="10" spans="2:15" ht="15" thickBot="1" x14ac:dyDescent="0.35">
      <c r="B10" s="238"/>
      <c r="C10" s="370" t="s">
        <v>11</v>
      </c>
      <c r="D10" s="371"/>
      <c r="E10" s="373" t="str">
        <f>'Finansiniai duomenys'!C9</f>
        <v>Uždaroji akcinė bendrovė (UAB)</v>
      </c>
      <c r="F10" s="373"/>
      <c r="G10" s="373"/>
      <c r="H10" s="373"/>
      <c r="I10" s="373"/>
      <c r="J10" s="373"/>
      <c r="K10" s="16"/>
      <c r="L10" s="16"/>
      <c r="M10" s="239"/>
    </row>
    <row r="11" spans="2:15" ht="15" thickBot="1" x14ac:dyDescent="0.35">
      <c r="B11" s="238"/>
      <c r="C11" s="370" t="s">
        <v>15</v>
      </c>
      <c r="D11" s="371"/>
      <c r="E11" s="373">
        <f>'Finansiniai duomenys'!C10</f>
        <v>169845485</v>
      </c>
      <c r="F11" s="373"/>
      <c r="G11" s="373"/>
      <c r="H11" s="373"/>
      <c r="I11" s="373"/>
      <c r="J11" s="373"/>
      <c r="K11" s="16"/>
      <c r="L11" s="16"/>
      <c r="M11" s="239"/>
    </row>
    <row r="12" spans="2:15" x14ac:dyDescent="0.3">
      <c r="B12" s="238"/>
      <c r="C12" s="133"/>
      <c r="D12" s="16"/>
      <c r="E12" s="16"/>
      <c r="F12" s="18"/>
      <c r="G12" s="18"/>
      <c r="H12" s="19"/>
      <c r="I12" s="16"/>
      <c r="J12" s="16"/>
      <c r="K12" s="16"/>
      <c r="L12" s="16"/>
      <c r="M12" s="239"/>
    </row>
    <row r="13" spans="2:15" ht="28.5" customHeight="1" x14ac:dyDescent="0.3">
      <c r="B13" s="238"/>
      <c r="C13" s="400" t="s">
        <v>419</v>
      </c>
      <c r="D13" s="388"/>
      <c r="E13" s="388"/>
      <c r="F13" s="404" t="s">
        <v>424</v>
      </c>
      <c r="G13" s="404"/>
      <c r="H13" s="404"/>
      <c r="I13" s="404"/>
      <c r="J13" s="404"/>
      <c r="K13" s="404"/>
      <c r="L13" s="405"/>
      <c r="M13" s="239"/>
      <c r="O13" s="15" t="s">
        <v>420</v>
      </c>
    </row>
    <row r="14" spans="2:15" x14ac:dyDescent="0.3">
      <c r="B14" s="238"/>
      <c r="C14" s="406" t="s">
        <v>421</v>
      </c>
      <c r="D14" s="407"/>
      <c r="E14" s="407"/>
      <c r="F14" s="408"/>
      <c r="G14" s="408"/>
      <c r="H14" s="408"/>
      <c r="I14" s="408"/>
      <c r="J14" s="408"/>
      <c r="K14" s="408"/>
      <c r="L14" s="409"/>
      <c r="M14" s="239"/>
      <c r="O14" s="15" t="s">
        <v>422</v>
      </c>
    </row>
    <row r="15" spans="2:15" x14ac:dyDescent="0.3">
      <c r="B15" s="238"/>
      <c r="C15" s="133"/>
      <c r="D15" s="16"/>
      <c r="E15" s="16"/>
      <c r="F15" s="16"/>
      <c r="G15" s="16"/>
      <c r="H15" s="17"/>
      <c r="I15" s="16"/>
      <c r="J15" s="16"/>
      <c r="K15" s="16"/>
      <c r="L15" s="16"/>
      <c r="M15" s="239"/>
      <c r="O15" s="15" t="s">
        <v>423</v>
      </c>
    </row>
    <row r="16" spans="2:15" x14ac:dyDescent="0.3">
      <c r="B16" s="238"/>
      <c r="C16" s="133"/>
      <c r="D16" s="16"/>
      <c r="E16" s="16"/>
      <c r="F16" s="16"/>
      <c r="G16" s="16"/>
      <c r="H16" s="17"/>
      <c r="I16" s="16"/>
      <c r="J16" s="16"/>
      <c r="K16" s="16"/>
      <c r="L16" s="16"/>
      <c r="M16" s="239"/>
      <c r="O16" s="15" t="s">
        <v>424</v>
      </c>
    </row>
    <row r="17" spans="2:13" ht="38.25" customHeight="1" x14ac:dyDescent="0.3">
      <c r="B17" s="238"/>
      <c r="C17" s="400" t="s">
        <v>437</v>
      </c>
      <c r="D17" s="415"/>
      <c r="E17" s="413" t="s">
        <v>228</v>
      </c>
      <c r="F17" s="416"/>
      <c r="G17" s="280"/>
      <c r="H17" s="283"/>
      <c r="I17" s="387" t="s">
        <v>438</v>
      </c>
      <c r="J17" s="412"/>
      <c r="K17" s="413" t="s">
        <v>228</v>
      </c>
      <c r="L17" s="414"/>
      <c r="M17" s="240"/>
    </row>
    <row r="18" spans="2:13" ht="26.4" customHeight="1" thickBot="1" x14ac:dyDescent="0.35">
      <c r="B18" s="238"/>
      <c r="C18" s="400" t="s">
        <v>441</v>
      </c>
      <c r="D18" s="388"/>
      <c r="E18" s="388"/>
      <c r="F18" s="403"/>
      <c r="G18" s="145"/>
      <c r="H18" s="283"/>
      <c r="I18" s="385" t="s">
        <v>442</v>
      </c>
      <c r="J18" s="382"/>
      <c r="K18" s="382"/>
      <c r="L18" s="386"/>
      <c r="M18" s="241"/>
    </row>
    <row r="19" spans="2:13" ht="49.5" customHeight="1" thickBot="1" x14ac:dyDescent="0.35">
      <c r="B19" s="238"/>
      <c r="C19" s="400" t="s">
        <v>439</v>
      </c>
      <c r="D19" s="388"/>
      <c r="E19" s="401"/>
      <c r="F19" s="402"/>
      <c r="G19" s="146"/>
      <c r="H19" s="284"/>
      <c r="I19" s="387" t="s">
        <v>440</v>
      </c>
      <c r="J19" s="387"/>
      <c r="K19" s="410"/>
      <c r="L19" s="411"/>
      <c r="M19" s="240"/>
    </row>
    <row r="20" spans="2:13" ht="40.5" customHeight="1" x14ac:dyDescent="0.3">
      <c r="B20" s="238"/>
      <c r="C20" s="400" t="s">
        <v>425</v>
      </c>
      <c r="D20" s="388"/>
      <c r="E20" s="383"/>
      <c r="F20" s="384"/>
      <c r="G20" s="280"/>
      <c r="H20" s="284"/>
      <c r="I20" s="388" t="s">
        <v>425</v>
      </c>
      <c r="J20" s="388"/>
      <c r="K20" s="383"/>
      <c r="L20" s="384"/>
      <c r="M20" s="240"/>
    </row>
    <row r="21" spans="2:13" x14ac:dyDescent="0.3">
      <c r="B21" s="238"/>
      <c r="C21" s="133"/>
      <c r="D21" s="16"/>
      <c r="E21" s="16"/>
      <c r="F21" s="18"/>
      <c r="G21" s="16"/>
      <c r="H21" s="283"/>
      <c r="I21" s="16"/>
      <c r="J21" s="16"/>
      <c r="K21" s="16"/>
      <c r="L21" s="16"/>
      <c r="M21" s="239"/>
    </row>
    <row r="22" spans="2:13" x14ac:dyDescent="0.3">
      <c r="B22" s="238"/>
      <c r="C22" s="133"/>
      <c r="D22" s="16"/>
      <c r="E22" s="16"/>
      <c r="F22" s="18"/>
      <c r="G22" s="16"/>
      <c r="H22" s="283"/>
      <c r="I22" s="16"/>
      <c r="J22" s="16"/>
      <c r="K22" s="16"/>
      <c r="L22" s="16"/>
      <c r="M22" s="239"/>
    </row>
    <row r="23" spans="2:13" x14ac:dyDescent="0.3">
      <c r="B23" s="238"/>
      <c r="C23" s="396" t="s">
        <v>432</v>
      </c>
      <c r="D23" s="392"/>
      <c r="E23" s="392"/>
      <c r="F23" s="397"/>
      <c r="G23" s="22"/>
      <c r="H23" s="283"/>
      <c r="I23" s="392" t="s">
        <v>433</v>
      </c>
      <c r="J23" s="392"/>
      <c r="K23" s="392"/>
      <c r="L23" s="392"/>
      <c r="M23" s="242"/>
    </row>
    <row r="24" spans="2:13" x14ac:dyDescent="0.3">
      <c r="B24" s="238"/>
      <c r="C24" s="136"/>
      <c r="D24" s="22"/>
      <c r="E24" s="22"/>
      <c r="F24" s="21"/>
      <c r="G24" s="22"/>
      <c r="H24" s="283"/>
      <c r="I24" s="22"/>
      <c r="J24" s="22"/>
      <c r="K24" s="22"/>
      <c r="L24" s="22"/>
      <c r="M24" s="242"/>
    </row>
    <row r="25" spans="2:13" x14ac:dyDescent="0.3">
      <c r="B25" s="238"/>
      <c r="C25" s="398" t="s">
        <v>447</v>
      </c>
      <c r="D25" s="393"/>
      <c r="E25" s="393"/>
      <c r="F25" s="399"/>
      <c r="G25" s="281"/>
      <c r="H25" s="283"/>
      <c r="I25" s="393" t="s">
        <v>448</v>
      </c>
      <c r="J25" s="393"/>
      <c r="K25" s="393"/>
      <c r="L25" s="393"/>
      <c r="M25" s="243"/>
    </row>
    <row r="26" spans="2:13" ht="24" x14ac:dyDescent="0.3">
      <c r="B26" s="238"/>
      <c r="C26" s="277" t="s">
        <v>426</v>
      </c>
      <c r="D26" s="278" t="s">
        <v>427</v>
      </c>
      <c r="E26" s="279" t="s">
        <v>428</v>
      </c>
      <c r="F26" s="277" t="s">
        <v>429</v>
      </c>
      <c r="G26" s="282"/>
      <c r="H26" s="285"/>
      <c r="I26" s="278" t="s">
        <v>426</v>
      </c>
      <c r="J26" s="277" t="s">
        <v>427</v>
      </c>
      <c r="K26" s="277" t="s">
        <v>428</v>
      </c>
      <c r="L26" s="277" t="s">
        <v>429</v>
      </c>
      <c r="M26" s="244"/>
    </row>
    <row r="27" spans="2:13" x14ac:dyDescent="0.3">
      <c r="B27" s="238"/>
      <c r="C27" s="23">
        <v>1</v>
      </c>
      <c r="D27" s="287"/>
      <c r="E27" s="8"/>
      <c r="F27" s="289"/>
      <c r="G27" s="260"/>
      <c r="H27" s="285"/>
      <c r="I27" s="25">
        <v>1</v>
      </c>
      <c r="J27" s="291"/>
      <c r="K27" s="8"/>
      <c r="L27" s="289"/>
      <c r="M27" s="245"/>
    </row>
    <row r="28" spans="2:13" x14ac:dyDescent="0.3">
      <c r="B28" s="238"/>
      <c r="C28" s="23">
        <v>2</v>
      </c>
      <c r="D28" s="287"/>
      <c r="E28" s="8"/>
      <c r="F28" s="289"/>
      <c r="G28" s="260"/>
      <c r="H28" s="285"/>
      <c r="I28" s="25">
        <v>2</v>
      </c>
      <c r="J28" s="291"/>
      <c r="K28" s="8"/>
      <c r="L28" s="289"/>
      <c r="M28" s="245"/>
    </row>
    <row r="29" spans="2:13" x14ac:dyDescent="0.3">
      <c r="B29" s="238"/>
      <c r="C29" s="23">
        <v>3</v>
      </c>
      <c r="D29" s="287"/>
      <c r="E29" s="8"/>
      <c r="F29" s="289"/>
      <c r="G29" s="260"/>
      <c r="H29" s="285"/>
      <c r="I29" s="25">
        <v>3</v>
      </c>
      <c r="J29" s="291"/>
      <c r="K29" s="8"/>
      <c r="L29" s="289"/>
      <c r="M29" s="245"/>
    </row>
    <row r="30" spans="2:13" x14ac:dyDescent="0.3">
      <c r="B30" s="238"/>
      <c r="C30" s="23">
        <v>4</v>
      </c>
      <c r="D30" s="287"/>
      <c r="E30" s="8"/>
      <c r="F30" s="289"/>
      <c r="G30" s="260"/>
      <c r="H30" s="285"/>
      <c r="I30" s="25">
        <v>4</v>
      </c>
      <c r="J30" s="291"/>
      <c r="K30" s="8"/>
      <c r="L30" s="289"/>
      <c r="M30" s="245"/>
    </row>
    <row r="31" spans="2:13" x14ac:dyDescent="0.3">
      <c r="B31" s="238"/>
      <c r="C31" s="23">
        <v>5</v>
      </c>
      <c r="D31" s="287"/>
      <c r="E31" s="8"/>
      <c r="F31" s="289"/>
      <c r="G31" s="260"/>
      <c r="H31" s="285"/>
      <c r="I31" s="25">
        <v>5</v>
      </c>
      <c r="J31" s="291"/>
      <c r="K31" s="8"/>
      <c r="L31" s="289"/>
      <c r="M31" s="245"/>
    </row>
    <row r="32" spans="2:13" x14ac:dyDescent="0.3">
      <c r="B32" s="238"/>
      <c r="C32" s="23">
        <v>6</v>
      </c>
      <c r="D32" s="287"/>
      <c r="E32" s="8"/>
      <c r="F32" s="289"/>
      <c r="G32" s="260"/>
      <c r="H32" s="285"/>
      <c r="I32" s="25">
        <v>6</v>
      </c>
      <c r="J32" s="291"/>
      <c r="K32" s="8"/>
      <c r="L32" s="289"/>
      <c r="M32" s="245"/>
    </row>
    <row r="33" spans="2:13" x14ac:dyDescent="0.3">
      <c r="B33" s="238"/>
      <c r="C33" s="23">
        <v>7</v>
      </c>
      <c r="D33" s="287"/>
      <c r="E33" s="8"/>
      <c r="F33" s="289"/>
      <c r="G33" s="260"/>
      <c r="H33" s="284"/>
      <c r="I33" s="23">
        <v>7</v>
      </c>
      <c r="J33" s="291"/>
      <c r="K33" s="8"/>
      <c r="L33" s="289"/>
      <c r="M33" s="245"/>
    </row>
    <row r="34" spans="2:13" x14ac:dyDescent="0.3">
      <c r="B34" s="238"/>
      <c r="C34" s="23">
        <v>8</v>
      </c>
      <c r="D34" s="287"/>
      <c r="E34" s="8"/>
      <c r="F34" s="289"/>
      <c r="G34" s="260"/>
      <c r="H34" s="284"/>
      <c r="I34" s="23">
        <v>8</v>
      </c>
      <c r="J34" s="287"/>
      <c r="K34" s="8"/>
      <c r="L34" s="289"/>
      <c r="M34" s="245"/>
    </row>
    <row r="35" spans="2:13" x14ac:dyDescent="0.3">
      <c r="B35" s="238"/>
      <c r="C35" s="23">
        <v>9</v>
      </c>
      <c r="D35" s="287"/>
      <c r="E35" s="8"/>
      <c r="F35" s="289"/>
      <c r="G35" s="260"/>
      <c r="H35" s="285"/>
      <c r="I35" s="25">
        <v>9</v>
      </c>
      <c r="J35" s="287"/>
      <c r="K35" s="8"/>
      <c r="L35" s="289"/>
      <c r="M35" s="245"/>
    </row>
    <row r="36" spans="2:13" x14ac:dyDescent="0.3">
      <c r="B36" s="238"/>
      <c r="C36" s="23">
        <v>10</v>
      </c>
      <c r="D36" s="287"/>
      <c r="E36" s="8"/>
      <c r="F36" s="289"/>
      <c r="G36" s="260"/>
      <c r="H36" s="284"/>
      <c r="I36" s="23">
        <v>10</v>
      </c>
      <c r="J36" s="287"/>
      <c r="K36" s="8"/>
      <c r="L36" s="289"/>
      <c r="M36" s="245"/>
    </row>
    <row r="37" spans="2:13" x14ac:dyDescent="0.3">
      <c r="B37" s="238"/>
      <c r="C37" s="23">
        <v>11</v>
      </c>
      <c r="D37" s="287"/>
      <c r="E37" s="8"/>
      <c r="F37" s="289"/>
      <c r="G37" s="260"/>
      <c r="H37" s="285"/>
      <c r="I37" s="25">
        <v>11</v>
      </c>
      <c r="J37" s="291"/>
      <c r="K37" s="8"/>
      <c r="L37" s="289"/>
      <c r="M37" s="245"/>
    </row>
    <row r="38" spans="2:13" x14ac:dyDescent="0.3">
      <c r="B38" s="238"/>
      <c r="C38" s="23">
        <v>12</v>
      </c>
      <c r="D38" s="287"/>
      <c r="E38" s="8"/>
      <c r="F38" s="289"/>
      <c r="G38" s="260"/>
      <c r="H38" s="285"/>
      <c r="I38" s="25">
        <v>12</v>
      </c>
      <c r="J38" s="291"/>
      <c r="K38" s="8"/>
      <c r="L38" s="289"/>
      <c r="M38" s="245"/>
    </row>
    <row r="39" spans="2:13" x14ac:dyDescent="0.3">
      <c r="B39" s="238"/>
      <c r="C39" s="23">
        <v>13</v>
      </c>
      <c r="D39" s="287"/>
      <c r="E39" s="8"/>
      <c r="F39" s="289"/>
      <c r="G39" s="260"/>
      <c r="H39" s="285"/>
      <c r="I39" s="25">
        <v>13</v>
      </c>
      <c r="J39" s="291"/>
      <c r="K39" s="8"/>
      <c r="L39" s="289"/>
      <c r="M39" s="245"/>
    </row>
    <row r="40" spans="2:13" x14ac:dyDescent="0.3">
      <c r="B40" s="238"/>
      <c r="C40" s="23">
        <v>14</v>
      </c>
      <c r="D40" s="287"/>
      <c r="E40" s="8"/>
      <c r="F40" s="289"/>
      <c r="G40" s="260"/>
      <c r="H40" s="285"/>
      <c r="I40" s="25">
        <v>14</v>
      </c>
      <c r="J40" s="291"/>
      <c r="K40" s="8"/>
      <c r="L40" s="289"/>
      <c r="M40" s="245"/>
    </row>
    <row r="41" spans="2:13" x14ac:dyDescent="0.3">
      <c r="B41" s="238"/>
      <c r="C41" s="23">
        <v>15</v>
      </c>
      <c r="D41" s="287"/>
      <c r="E41" s="8"/>
      <c r="F41" s="289"/>
      <c r="G41" s="260"/>
      <c r="H41" s="285"/>
      <c r="I41" s="25">
        <v>15</v>
      </c>
      <c r="J41" s="291"/>
      <c r="K41" s="8"/>
      <c r="L41" s="289"/>
      <c r="M41" s="245"/>
    </row>
    <row r="42" spans="2:13" x14ac:dyDescent="0.3">
      <c r="B42" s="238"/>
      <c r="C42" s="23">
        <v>16</v>
      </c>
      <c r="D42" s="287"/>
      <c r="E42" s="8"/>
      <c r="F42" s="289"/>
      <c r="G42" s="260"/>
      <c r="H42" s="285"/>
      <c r="I42" s="25">
        <v>16</v>
      </c>
      <c r="J42" s="291"/>
      <c r="K42" s="8"/>
      <c r="L42" s="289"/>
      <c r="M42" s="245"/>
    </row>
    <row r="43" spans="2:13" x14ac:dyDescent="0.3">
      <c r="B43" s="238"/>
      <c r="C43" s="23">
        <v>17</v>
      </c>
      <c r="D43" s="287"/>
      <c r="E43" s="8"/>
      <c r="F43" s="289"/>
      <c r="G43" s="260"/>
      <c r="H43" s="285"/>
      <c r="I43" s="25">
        <v>17</v>
      </c>
      <c r="J43" s="291"/>
      <c r="K43" s="8"/>
      <c r="L43" s="289"/>
      <c r="M43" s="245"/>
    </row>
    <row r="44" spans="2:13" x14ac:dyDescent="0.3">
      <c r="B44" s="238"/>
      <c r="C44" s="23">
        <v>18</v>
      </c>
      <c r="D44" s="287"/>
      <c r="E44" s="8"/>
      <c r="F44" s="289"/>
      <c r="G44" s="260"/>
      <c r="H44" s="285"/>
      <c r="I44" s="25">
        <v>18</v>
      </c>
      <c r="J44" s="291"/>
      <c r="K44" s="8"/>
      <c r="L44" s="289"/>
      <c r="M44" s="245"/>
    </row>
    <row r="45" spans="2:13" x14ac:dyDescent="0.3">
      <c r="B45" s="238"/>
      <c r="C45" s="23">
        <v>19</v>
      </c>
      <c r="D45" s="287"/>
      <c r="E45" s="8"/>
      <c r="F45" s="289"/>
      <c r="G45" s="260"/>
      <c r="H45" s="285"/>
      <c r="I45" s="25">
        <v>19</v>
      </c>
      <c r="J45" s="291"/>
      <c r="K45" s="8"/>
      <c r="L45" s="289"/>
      <c r="M45" s="245"/>
    </row>
    <row r="46" spans="2:13" x14ac:dyDescent="0.3">
      <c r="B46" s="238"/>
      <c r="C46" s="23">
        <v>20</v>
      </c>
      <c r="D46" s="287"/>
      <c r="E46" s="8"/>
      <c r="F46" s="289"/>
      <c r="G46" s="260"/>
      <c r="H46" s="285"/>
      <c r="I46" s="25">
        <v>20</v>
      </c>
      <c r="J46" s="291"/>
      <c r="K46" s="8"/>
      <c r="L46" s="289"/>
      <c r="M46" s="245"/>
    </row>
    <row r="47" spans="2:13" x14ac:dyDescent="0.3">
      <c r="B47" s="238"/>
      <c r="C47" s="23">
        <v>21</v>
      </c>
      <c r="D47" s="287"/>
      <c r="E47" s="8"/>
      <c r="F47" s="289"/>
      <c r="G47" s="260"/>
      <c r="H47" s="285"/>
      <c r="I47" s="25">
        <v>21</v>
      </c>
      <c r="J47" s="291"/>
      <c r="K47" s="8"/>
      <c r="L47" s="289"/>
      <c r="M47" s="245"/>
    </row>
    <row r="48" spans="2:13" x14ac:dyDescent="0.3">
      <c r="B48" s="238"/>
      <c r="C48" s="23">
        <v>22</v>
      </c>
      <c r="D48" s="287"/>
      <c r="E48" s="8"/>
      <c r="F48" s="289"/>
      <c r="G48" s="260"/>
      <c r="H48" s="285"/>
      <c r="I48" s="25">
        <v>22</v>
      </c>
      <c r="J48" s="291"/>
      <c r="K48" s="8"/>
      <c r="L48" s="289"/>
      <c r="M48" s="245"/>
    </row>
    <row r="49" spans="2:13" x14ac:dyDescent="0.3">
      <c r="B49" s="238"/>
      <c r="C49" s="23">
        <v>23</v>
      </c>
      <c r="D49" s="287"/>
      <c r="E49" s="8"/>
      <c r="F49" s="289"/>
      <c r="G49" s="260"/>
      <c r="H49" s="285"/>
      <c r="I49" s="25">
        <v>23</v>
      </c>
      <c r="J49" s="291"/>
      <c r="K49" s="8"/>
      <c r="L49" s="289"/>
      <c r="M49" s="245"/>
    </row>
    <row r="50" spans="2:13" x14ac:dyDescent="0.3">
      <c r="B50" s="238"/>
      <c r="C50" s="23">
        <v>24</v>
      </c>
      <c r="D50" s="288"/>
      <c r="E50" s="9"/>
      <c r="F50" s="290"/>
      <c r="G50" s="260"/>
      <c r="H50" s="285"/>
      <c r="I50" s="25">
        <v>24</v>
      </c>
      <c r="J50" s="292"/>
      <c r="K50" s="9"/>
      <c r="L50" s="290"/>
      <c r="M50" s="245"/>
    </row>
    <row r="51" spans="2:13" x14ac:dyDescent="0.3">
      <c r="B51" s="238"/>
      <c r="C51" s="23">
        <v>25</v>
      </c>
      <c r="D51" s="288"/>
      <c r="E51" s="9"/>
      <c r="F51" s="290"/>
      <c r="G51" s="260"/>
      <c r="H51" s="285"/>
      <c r="I51" s="25">
        <v>25</v>
      </c>
      <c r="J51" s="292"/>
      <c r="K51" s="9"/>
      <c r="L51" s="290"/>
      <c r="M51" s="245"/>
    </row>
    <row r="52" spans="2:13" x14ac:dyDescent="0.3">
      <c r="B52" s="238"/>
      <c r="C52" s="23">
        <v>26</v>
      </c>
      <c r="D52" s="288"/>
      <c r="E52" s="9"/>
      <c r="F52" s="290"/>
      <c r="G52" s="260"/>
      <c r="H52" s="285"/>
      <c r="I52" s="25">
        <v>26</v>
      </c>
      <c r="J52" s="292"/>
      <c r="K52" s="9"/>
      <c r="L52" s="290"/>
      <c r="M52" s="245"/>
    </row>
    <row r="53" spans="2:13" x14ac:dyDescent="0.3">
      <c r="B53" s="238"/>
      <c r="C53" s="23">
        <v>27</v>
      </c>
      <c r="D53" s="288"/>
      <c r="E53" s="9"/>
      <c r="F53" s="290"/>
      <c r="G53" s="260"/>
      <c r="H53" s="285"/>
      <c r="I53" s="25">
        <v>27</v>
      </c>
      <c r="J53" s="292"/>
      <c r="K53" s="9"/>
      <c r="L53" s="290"/>
      <c r="M53" s="245"/>
    </row>
    <row r="54" spans="2:13" x14ac:dyDescent="0.3">
      <c r="B54" s="238"/>
      <c r="C54" s="23">
        <v>28</v>
      </c>
      <c r="D54" s="288"/>
      <c r="E54" s="9"/>
      <c r="F54" s="290"/>
      <c r="G54" s="260"/>
      <c r="H54" s="285"/>
      <c r="I54" s="25">
        <v>28</v>
      </c>
      <c r="J54" s="292"/>
      <c r="K54" s="9"/>
      <c r="L54" s="290"/>
      <c r="M54" s="245"/>
    </row>
    <row r="55" spans="2:13" x14ac:dyDescent="0.3">
      <c r="B55" s="238"/>
      <c r="C55" s="23">
        <v>29</v>
      </c>
      <c r="D55" s="288"/>
      <c r="E55" s="9"/>
      <c r="F55" s="290"/>
      <c r="G55" s="260"/>
      <c r="H55" s="285"/>
      <c r="I55" s="25">
        <v>29</v>
      </c>
      <c r="J55" s="292"/>
      <c r="K55" s="9"/>
      <c r="L55" s="290"/>
      <c r="M55" s="245"/>
    </row>
    <row r="56" spans="2:13" x14ac:dyDescent="0.3">
      <c r="B56" s="238"/>
      <c r="C56" s="23">
        <v>30</v>
      </c>
      <c r="D56" s="288"/>
      <c r="E56" s="9"/>
      <c r="F56" s="290"/>
      <c r="G56" s="260"/>
      <c r="H56" s="285"/>
      <c r="I56" s="25">
        <v>30</v>
      </c>
      <c r="J56" s="292"/>
      <c r="K56" s="9"/>
      <c r="L56" s="290"/>
      <c r="M56" s="245"/>
    </row>
    <row r="57" spans="2:13" x14ac:dyDescent="0.3">
      <c r="B57" s="238"/>
      <c r="C57" s="23">
        <v>31</v>
      </c>
      <c r="D57" s="288"/>
      <c r="E57" s="9"/>
      <c r="F57" s="290"/>
      <c r="G57" s="260"/>
      <c r="H57" s="285"/>
      <c r="I57" s="25">
        <v>31</v>
      </c>
      <c r="J57" s="292"/>
      <c r="K57" s="9"/>
      <c r="L57" s="290"/>
      <c r="M57" s="245"/>
    </row>
    <row r="58" spans="2:13" x14ac:dyDescent="0.3">
      <c r="B58" s="238"/>
      <c r="C58" s="23">
        <v>32</v>
      </c>
      <c r="D58" s="288"/>
      <c r="E58" s="9"/>
      <c r="F58" s="290"/>
      <c r="G58" s="260"/>
      <c r="H58" s="285"/>
      <c r="I58" s="25">
        <v>32</v>
      </c>
      <c r="J58" s="292"/>
      <c r="K58" s="9"/>
      <c r="L58" s="290"/>
      <c r="M58" s="245"/>
    </row>
    <row r="59" spans="2:13" x14ac:dyDescent="0.3">
      <c r="B59" s="238"/>
      <c r="C59" s="23">
        <v>33</v>
      </c>
      <c r="D59" s="288"/>
      <c r="E59" s="9"/>
      <c r="F59" s="290"/>
      <c r="G59" s="260"/>
      <c r="H59" s="285"/>
      <c r="I59" s="25">
        <v>33</v>
      </c>
      <c r="J59" s="292"/>
      <c r="K59" s="9"/>
      <c r="L59" s="290"/>
      <c r="M59" s="245"/>
    </row>
    <row r="60" spans="2:13" x14ac:dyDescent="0.3">
      <c r="B60" s="238"/>
      <c r="C60" s="23">
        <v>34</v>
      </c>
      <c r="D60" s="288"/>
      <c r="E60" s="9"/>
      <c r="F60" s="290"/>
      <c r="G60" s="260"/>
      <c r="H60" s="285"/>
      <c r="I60" s="25">
        <v>34</v>
      </c>
      <c r="J60" s="292"/>
      <c r="K60" s="9"/>
      <c r="L60" s="290"/>
      <c r="M60" s="245"/>
    </row>
    <row r="61" spans="2:13" x14ac:dyDescent="0.3">
      <c r="B61" s="238"/>
      <c r="C61" s="23">
        <v>35</v>
      </c>
      <c r="D61" s="288"/>
      <c r="E61" s="9"/>
      <c r="F61" s="290"/>
      <c r="G61" s="260"/>
      <c r="H61" s="285"/>
      <c r="I61" s="25">
        <v>35</v>
      </c>
      <c r="J61" s="292"/>
      <c r="K61" s="9"/>
      <c r="L61" s="290"/>
      <c r="M61" s="245"/>
    </row>
    <row r="62" spans="2:13" x14ac:dyDescent="0.3">
      <c r="B62" s="238"/>
      <c r="C62" s="23">
        <v>36</v>
      </c>
      <c r="D62" s="288"/>
      <c r="E62" s="9"/>
      <c r="F62" s="290"/>
      <c r="G62" s="260"/>
      <c r="H62" s="285"/>
      <c r="I62" s="25">
        <v>36</v>
      </c>
      <c r="J62" s="292"/>
      <c r="K62" s="9"/>
      <c r="L62" s="290"/>
      <c r="M62" s="245"/>
    </row>
    <row r="63" spans="2:13" x14ac:dyDescent="0.3">
      <c r="B63" s="238"/>
      <c r="C63" s="23">
        <v>37</v>
      </c>
      <c r="D63" s="288"/>
      <c r="E63" s="9"/>
      <c r="F63" s="290"/>
      <c r="G63" s="260"/>
      <c r="H63" s="285"/>
      <c r="I63" s="25">
        <v>37</v>
      </c>
      <c r="J63" s="292"/>
      <c r="K63" s="9"/>
      <c r="L63" s="290"/>
      <c r="M63" s="245"/>
    </row>
    <row r="64" spans="2:13" x14ac:dyDescent="0.3">
      <c r="B64" s="238"/>
      <c r="C64" s="23">
        <v>38</v>
      </c>
      <c r="D64" s="288"/>
      <c r="E64" s="9"/>
      <c r="F64" s="290"/>
      <c r="G64" s="260"/>
      <c r="H64" s="285"/>
      <c r="I64" s="25">
        <v>38</v>
      </c>
      <c r="J64" s="292"/>
      <c r="K64" s="9"/>
      <c r="L64" s="290"/>
      <c r="M64" s="245"/>
    </row>
    <row r="65" spans="2:13" x14ac:dyDescent="0.3">
      <c r="B65" s="238"/>
      <c r="C65" s="23">
        <v>39</v>
      </c>
      <c r="D65" s="288"/>
      <c r="E65" s="9"/>
      <c r="F65" s="290"/>
      <c r="G65" s="260"/>
      <c r="H65" s="285"/>
      <c r="I65" s="25">
        <v>39</v>
      </c>
      <c r="J65" s="292"/>
      <c r="K65" s="9"/>
      <c r="L65" s="290"/>
      <c r="M65" s="245"/>
    </row>
    <row r="66" spans="2:13" x14ac:dyDescent="0.3">
      <c r="B66" s="238"/>
      <c r="C66" s="23">
        <v>40</v>
      </c>
      <c r="D66" s="288"/>
      <c r="E66" s="9"/>
      <c r="F66" s="290"/>
      <c r="G66" s="260"/>
      <c r="H66" s="285"/>
      <c r="I66" s="25">
        <v>40</v>
      </c>
      <c r="J66" s="292"/>
      <c r="K66" s="9"/>
      <c r="L66" s="290"/>
      <c r="M66" s="245"/>
    </row>
    <row r="67" spans="2:13" x14ac:dyDescent="0.3">
      <c r="B67" s="238"/>
      <c r="C67" s="23">
        <v>41</v>
      </c>
      <c r="D67" s="288"/>
      <c r="E67" s="9"/>
      <c r="F67" s="290"/>
      <c r="G67" s="260"/>
      <c r="H67" s="285"/>
      <c r="I67" s="25">
        <v>41</v>
      </c>
      <c r="J67" s="292"/>
      <c r="K67" s="9"/>
      <c r="L67" s="290"/>
      <c r="M67" s="245"/>
    </row>
    <row r="68" spans="2:13" x14ac:dyDescent="0.3">
      <c r="B68" s="238"/>
      <c r="C68" s="23">
        <v>42</v>
      </c>
      <c r="D68" s="288"/>
      <c r="E68" s="9"/>
      <c r="F68" s="290"/>
      <c r="G68" s="260"/>
      <c r="H68" s="285"/>
      <c r="I68" s="25">
        <v>42</v>
      </c>
      <c r="J68" s="292"/>
      <c r="K68" s="9"/>
      <c r="L68" s="290"/>
      <c r="M68" s="245"/>
    </row>
    <row r="69" spans="2:13" x14ac:dyDescent="0.3">
      <c r="B69" s="238"/>
      <c r="C69" s="23">
        <v>43</v>
      </c>
      <c r="D69" s="288"/>
      <c r="E69" s="9"/>
      <c r="F69" s="290"/>
      <c r="G69" s="260"/>
      <c r="H69" s="285"/>
      <c r="I69" s="25">
        <v>43</v>
      </c>
      <c r="J69" s="292"/>
      <c r="K69" s="9"/>
      <c r="L69" s="290"/>
      <c r="M69" s="245"/>
    </row>
    <row r="70" spans="2:13" x14ac:dyDescent="0.3">
      <c r="B70" s="238"/>
      <c r="C70" s="23">
        <v>44</v>
      </c>
      <c r="D70" s="288"/>
      <c r="E70" s="9"/>
      <c r="F70" s="290"/>
      <c r="G70" s="260"/>
      <c r="H70" s="285"/>
      <c r="I70" s="25">
        <v>44</v>
      </c>
      <c r="J70" s="292"/>
      <c r="K70" s="9"/>
      <c r="L70" s="290"/>
      <c r="M70" s="245"/>
    </row>
    <row r="71" spans="2:13" x14ac:dyDescent="0.3">
      <c r="B71" s="238"/>
      <c r="C71" s="23">
        <v>45</v>
      </c>
      <c r="D71" s="288"/>
      <c r="E71" s="9"/>
      <c r="F71" s="290"/>
      <c r="G71" s="260"/>
      <c r="H71" s="285"/>
      <c r="I71" s="25">
        <v>45</v>
      </c>
      <c r="J71" s="292"/>
      <c r="K71" s="9"/>
      <c r="L71" s="290"/>
      <c r="M71" s="245"/>
    </row>
    <row r="72" spans="2:13" x14ac:dyDescent="0.3">
      <c r="B72" s="238"/>
      <c r="C72" s="23">
        <v>46</v>
      </c>
      <c r="D72" s="288"/>
      <c r="E72" s="9"/>
      <c r="F72" s="290"/>
      <c r="G72" s="260"/>
      <c r="H72" s="285"/>
      <c r="I72" s="25">
        <v>46</v>
      </c>
      <c r="J72" s="292"/>
      <c r="K72" s="9"/>
      <c r="L72" s="290"/>
      <c r="M72" s="245"/>
    </row>
    <row r="73" spans="2:13" x14ac:dyDescent="0.3">
      <c r="B73" s="238"/>
      <c r="C73" s="23">
        <v>47</v>
      </c>
      <c r="D73" s="288"/>
      <c r="E73" s="9"/>
      <c r="F73" s="290"/>
      <c r="G73" s="260"/>
      <c r="H73" s="285"/>
      <c r="I73" s="25">
        <v>47</v>
      </c>
      <c r="J73" s="292"/>
      <c r="K73" s="9"/>
      <c r="L73" s="290"/>
      <c r="M73" s="245"/>
    </row>
    <row r="74" spans="2:13" x14ac:dyDescent="0.3">
      <c r="B74" s="238"/>
      <c r="C74" s="23">
        <v>48</v>
      </c>
      <c r="D74" s="288"/>
      <c r="E74" s="9"/>
      <c r="F74" s="290"/>
      <c r="G74" s="260"/>
      <c r="H74" s="285"/>
      <c r="I74" s="25">
        <v>48</v>
      </c>
      <c r="J74" s="292"/>
      <c r="K74" s="9"/>
      <c r="L74" s="290"/>
      <c r="M74" s="245"/>
    </row>
    <row r="75" spans="2:13" x14ac:dyDescent="0.3">
      <c r="B75" s="238"/>
      <c r="C75" s="23">
        <v>49</v>
      </c>
      <c r="D75" s="288"/>
      <c r="E75" s="9"/>
      <c r="F75" s="290"/>
      <c r="G75" s="260"/>
      <c r="H75" s="285"/>
      <c r="I75" s="25">
        <v>49</v>
      </c>
      <c r="J75" s="292"/>
      <c r="K75" s="9"/>
      <c r="L75" s="290"/>
      <c r="M75" s="245"/>
    </row>
    <row r="76" spans="2:13" x14ac:dyDescent="0.3">
      <c r="B76" s="238"/>
      <c r="C76" s="23">
        <v>50</v>
      </c>
      <c r="D76" s="288"/>
      <c r="E76" s="9"/>
      <c r="F76" s="290"/>
      <c r="G76" s="260"/>
      <c r="H76" s="285"/>
      <c r="I76" s="25">
        <v>50</v>
      </c>
      <c r="J76" s="292"/>
      <c r="K76" s="9"/>
      <c r="L76" s="290"/>
      <c r="M76" s="245"/>
    </row>
    <row r="77" spans="2:13" x14ac:dyDescent="0.3">
      <c r="B77" s="238"/>
      <c r="C77" s="23">
        <v>51</v>
      </c>
      <c r="D77" s="288"/>
      <c r="E77" s="9"/>
      <c r="F77" s="290"/>
      <c r="G77" s="260"/>
      <c r="H77" s="285"/>
      <c r="I77" s="25">
        <v>51</v>
      </c>
      <c r="J77" s="292"/>
      <c r="K77" s="9"/>
      <c r="L77" s="290"/>
      <c r="M77" s="245"/>
    </row>
    <row r="78" spans="2:13" x14ac:dyDescent="0.3">
      <c r="B78" s="238"/>
      <c r="C78" s="23">
        <v>52</v>
      </c>
      <c r="D78" s="288"/>
      <c r="E78" s="9"/>
      <c r="F78" s="290"/>
      <c r="G78" s="260"/>
      <c r="H78" s="285"/>
      <c r="I78" s="25">
        <v>52</v>
      </c>
      <c r="J78" s="292"/>
      <c r="K78" s="9"/>
      <c r="L78" s="290"/>
      <c r="M78" s="245"/>
    </row>
    <row r="79" spans="2:13" x14ac:dyDescent="0.3">
      <c r="B79" s="238"/>
      <c r="C79" s="23">
        <v>53</v>
      </c>
      <c r="D79" s="288"/>
      <c r="E79" s="9"/>
      <c r="F79" s="290"/>
      <c r="G79" s="260"/>
      <c r="H79" s="285"/>
      <c r="I79" s="25">
        <v>53</v>
      </c>
      <c r="J79" s="292"/>
      <c r="K79" s="9"/>
      <c r="L79" s="290"/>
      <c r="M79" s="245"/>
    </row>
    <row r="80" spans="2:13" x14ac:dyDescent="0.3">
      <c r="B80" s="238"/>
      <c r="C80" s="23">
        <v>54</v>
      </c>
      <c r="D80" s="288"/>
      <c r="E80" s="9"/>
      <c r="F80" s="290"/>
      <c r="G80" s="260"/>
      <c r="H80" s="285"/>
      <c r="I80" s="25">
        <v>54</v>
      </c>
      <c r="J80" s="292"/>
      <c r="K80" s="9"/>
      <c r="L80" s="290"/>
      <c r="M80" s="245"/>
    </row>
    <row r="81" spans="2:13" x14ac:dyDescent="0.3">
      <c r="B81" s="238"/>
      <c r="C81" s="23">
        <v>55</v>
      </c>
      <c r="D81" s="288"/>
      <c r="E81" s="9"/>
      <c r="F81" s="290"/>
      <c r="G81" s="260"/>
      <c r="H81" s="285"/>
      <c r="I81" s="25">
        <v>55</v>
      </c>
      <c r="J81" s="292"/>
      <c r="K81" s="9"/>
      <c r="L81" s="290"/>
      <c r="M81" s="245"/>
    </row>
    <row r="82" spans="2:13" x14ac:dyDescent="0.3">
      <c r="B82" s="238"/>
      <c r="C82" s="23">
        <v>56</v>
      </c>
      <c r="D82" s="288"/>
      <c r="E82" s="9"/>
      <c r="F82" s="290"/>
      <c r="G82" s="260"/>
      <c r="H82" s="285"/>
      <c r="I82" s="25">
        <v>56</v>
      </c>
      <c r="J82" s="292"/>
      <c r="K82" s="9"/>
      <c r="L82" s="290"/>
      <c r="M82" s="245"/>
    </row>
    <row r="83" spans="2:13" x14ac:dyDescent="0.3">
      <c r="B83" s="238"/>
      <c r="C83" s="23">
        <v>57</v>
      </c>
      <c r="D83" s="288"/>
      <c r="E83" s="9"/>
      <c r="F83" s="290"/>
      <c r="G83" s="260"/>
      <c r="H83" s="285"/>
      <c r="I83" s="25">
        <v>57</v>
      </c>
      <c r="J83" s="292"/>
      <c r="K83" s="9"/>
      <c r="L83" s="290"/>
      <c r="M83" s="245"/>
    </row>
    <row r="84" spans="2:13" x14ac:dyDescent="0.3">
      <c r="B84" s="238"/>
      <c r="C84" s="23">
        <v>58</v>
      </c>
      <c r="D84" s="288"/>
      <c r="E84" s="9"/>
      <c r="F84" s="290"/>
      <c r="G84" s="260"/>
      <c r="H84" s="285"/>
      <c r="I84" s="25">
        <v>58</v>
      </c>
      <c r="J84" s="292"/>
      <c r="K84" s="9"/>
      <c r="L84" s="290"/>
      <c r="M84" s="245"/>
    </row>
    <row r="85" spans="2:13" x14ac:dyDescent="0.3">
      <c r="B85" s="238"/>
      <c r="C85" s="23">
        <v>59</v>
      </c>
      <c r="D85" s="288"/>
      <c r="E85" s="9"/>
      <c r="F85" s="290"/>
      <c r="G85" s="260"/>
      <c r="H85" s="285"/>
      <c r="I85" s="25">
        <v>59</v>
      </c>
      <c r="J85" s="292"/>
      <c r="K85" s="9"/>
      <c r="L85" s="290"/>
      <c r="M85" s="245"/>
    </row>
    <row r="86" spans="2:13" x14ac:dyDescent="0.3">
      <c r="B86" s="238"/>
      <c r="C86" s="23">
        <v>60</v>
      </c>
      <c r="D86" s="287"/>
      <c r="E86" s="8"/>
      <c r="F86" s="289"/>
      <c r="G86" s="260"/>
      <c r="H86" s="285"/>
      <c r="I86" s="25">
        <v>60</v>
      </c>
      <c r="J86" s="291"/>
      <c r="K86" s="8"/>
      <c r="L86" s="289"/>
      <c r="M86" s="245"/>
    </row>
    <row r="87" spans="2:13" x14ac:dyDescent="0.3">
      <c r="B87" s="238"/>
      <c r="C87" s="137"/>
      <c r="D87" s="20"/>
      <c r="E87" s="20"/>
      <c r="F87" s="20"/>
      <c r="G87" s="16"/>
      <c r="H87" s="17"/>
      <c r="I87" s="20"/>
      <c r="J87" s="20"/>
      <c r="K87" s="20"/>
      <c r="L87" s="20"/>
      <c r="M87" s="239"/>
    </row>
    <row r="88" spans="2:13" x14ac:dyDescent="0.3">
      <c r="B88" s="238"/>
      <c r="C88" s="377" t="s">
        <v>322</v>
      </c>
      <c r="D88" s="377"/>
      <c r="E88" s="377"/>
      <c r="F88" s="377"/>
      <c r="G88" s="377"/>
      <c r="H88" s="377"/>
      <c r="I88" s="377"/>
      <c r="J88" s="377"/>
      <c r="K88" s="377"/>
      <c r="L88" s="377"/>
      <c r="M88" s="246"/>
    </row>
    <row r="89" spans="2:13" ht="66" customHeight="1" x14ac:dyDescent="0.3">
      <c r="B89" s="238"/>
      <c r="C89" s="381" t="s">
        <v>430</v>
      </c>
      <c r="D89" s="382"/>
      <c r="E89" s="382"/>
      <c r="F89" s="378"/>
      <c r="G89" s="378"/>
      <c r="H89" s="378"/>
      <c r="I89" s="378"/>
      <c r="J89" s="378"/>
      <c r="K89" s="378"/>
      <c r="L89" s="378"/>
      <c r="M89" s="239"/>
    </row>
    <row r="90" spans="2:13" ht="20.25" customHeight="1" x14ac:dyDescent="0.3">
      <c r="B90" s="238"/>
      <c r="C90" s="144"/>
      <c r="D90" s="145"/>
      <c r="E90" s="146"/>
      <c r="F90" s="146"/>
      <c r="G90" s="146"/>
      <c r="H90" s="146"/>
      <c r="I90" s="146"/>
      <c r="J90" s="146"/>
      <c r="K90" s="146"/>
      <c r="L90" s="146"/>
      <c r="M90" s="247"/>
    </row>
    <row r="91" spans="2:13" ht="15.75" customHeight="1" x14ac:dyDescent="0.3">
      <c r="B91" s="238"/>
      <c r="C91" s="394" t="s">
        <v>329</v>
      </c>
      <c r="D91" s="395"/>
      <c r="E91" s="395"/>
      <c r="F91" s="146"/>
      <c r="G91" s="146"/>
      <c r="H91" s="146"/>
      <c r="I91" s="146"/>
      <c r="J91" s="146"/>
      <c r="K91" s="146"/>
      <c r="L91" s="146"/>
      <c r="M91" s="247"/>
    </row>
    <row r="92" spans="2:13" ht="15.75" customHeight="1" x14ac:dyDescent="0.3">
      <c r="B92" s="238"/>
      <c r="C92" s="381" t="s">
        <v>331</v>
      </c>
      <c r="D92" s="382"/>
      <c r="E92" s="382"/>
      <c r="F92" s="379">
        <v>44298</v>
      </c>
      <c r="G92" s="380"/>
      <c r="H92" s="380"/>
      <c r="I92" s="380"/>
      <c r="J92" s="380"/>
      <c r="K92" s="380"/>
      <c r="L92" s="380"/>
      <c r="M92" s="247"/>
    </row>
    <row r="93" spans="2:13" ht="15.75" customHeight="1" x14ac:dyDescent="0.3">
      <c r="B93" s="238"/>
      <c r="C93" s="381" t="s">
        <v>333</v>
      </c>
      <c r="D93" s="382"/>
      <c r="E93" s="382"/>
      <c r="F93" s="380" t="s">
        <v>462</v>
      </c>
      <c r="G93" s="380"/>
      <c r="H93" s="380"/>
      <c r="I93" s="380"/>
      <c r="J93" s="380"/>
      <c r="K93" s="380"/>
      <c r="L93" s="380"/>
      <c r="M93" s="247"/>
    </row>
    <row r="94" spans="2:13" ht="15.75" customHeight="1" x14ac:dyDescent="0.3">
      <c r="B94" s="238"/>
      <c r="C94" s="381" t="s">
        <v>335</v>
      </c>
      <c r="D94" s="382"/>
      <c r="E94" s="382"/>
      <c r="F94" s="380" t="s">
        <v>463</v>
      </c>
      <c r="G94" s="380"/>
      <c r="H94" s="380"/>
      <c r="I94" s="380"/>
      <c r="J94" s="380"/>
      <c r="K94" s="380"/>
      <c r="L94" s="380"/>
      <c r="M94" s="247"/>
    </row>
    <row r="95" spans="2:13" ht="21" customHeight="1" x14ac:dyDescent="0.3">
      <c r="B95" s="238"/>
      <c r="C95" s="389" t="s">
        <v>443</v>
      </c>
      <c r="D95" s="387"/>
      <c r="E95" s="387"/>
      <c r="F95" s="146"/>
      <c r="G95" s="146"/>
      <c r="H95" s="146"/>
      <c r="I95" s="146"/>
      <c r="J95" s="146"/>
      <c r="K95" s="146"/>
      <c r="L95" s="146"/>
      <c r="M95" s="247"/>
    </row>
    <row r="96" spans="2:13" ht="15" thickBot="1" x14ac:dyDescent="0.35">
      <c r="B96" s="248"/>
      <c r="C96" s="390"/>
      <c r="D96" s="391"/>
      <c r="E96" s="391"/>
      <c r="F96" s="249"/>
      <c r="G96" s="250"/>
      <c r="H96" s="251"/>
      <c r="I96" s="252"/>
      <c r="J96" s="252"/>
      <c r="K96" s="252"/>
      <c r="L96" s="252"/>
      <c r="M96" s="253"/>
    </row>
  </sheetData>
  <sheetProtection algorithmName="SHA-512" hashValue="+JQ2MJHggb5T/BbPWY5Wd6yQa64FoziPE1Xt+1jR4Lqv6knWcIYDBjbhkHRXeHp7g0y+lFowI7WvNDYrT/ZGwQ==" saltValue="rTGXq1UXAuISSW90z95qNg==" spinCount="100000" sheet="1" selectLockedCells="1"/>
  <mergeCells count="41">
    <mergeCell ref="C13:E13"/>
    <mergeCell ref="F13:L13"/>
    <mergeCell ref="C14:E14"/>
    <mergeCell ref="F14:L14"/>
    <mergeCell ref="K19:L19"/>
    <mergeCell ref="I17:J17"/>
    <mergeCell ref="K17:L17"/>
    <mergeCell ref="C17:D17"/>
    <mergeCell ref="E17:F17"/>
    <mergeCell ref="K20:L20"/>
    <mergeCell ref="I18:L18"/>
    <mergeCell ref="I19:J19"/>
    <mergeCell ref="I20:J20"/>
    <mergeCell ref="C95:E96"/>
    <mergeCell ref="I23:L23"/>
    <mergeCell ref="I25:L25"/>
    <mergeCell ref="C91:E91"/>
    <mergeCell ref="C89:E89"/>
    <mergeCell ref="C23:F23"/>
    <mergeCell ref="C25:F25"/>
    <mergeCell ref="C19:D19"/>
    <mergeCell ref="C20:D20"/>
    <mergeCell ref="E19:F19"/>
    <mergeCell ref="C18:F18"/>
    <mergeCell ref="E20:F20"/>
    <mergeCell ref="C88:L88"/>
    <mergeCell ref="F89:L89"/>
    <mergeCell ref="F92:L92"/>
    <mergeCell ref="F93:L93"/>
    <mergeCell ref="F94:L94"/>
    <mergeCell ref="C92:E92"/>
    <mergeCell ref="C93:E93"/>
    <mergeCell ref="C94:E94"/>
    <mergeCell ref="K3:L3"/>
    <mergeCell ref="C9:D9"/>
    <mergeCell ref="C10:D10"/>
    <mergeCell ref="C11:D11"/>
    <mergeCell ref="E9:J9"/>
    <mergeCell ref="E10:J10"/>
    <mergeCell ref="E11:J11"/>
    <mergeCell ref="C6:M6"/>
  </mergeCells>
  <dataValidations count="2">
    <dataValidation type="list" allowBlank="1" showInputMessage="1" showErrorMessage="1" sqref="E19 E17:F17 K17:L17 K19" xr:uid="{00000000-0002-0000-0100-000000000000}">
      <formula1>"Taip, Ne"</formula1>
    </dataValidation>
    <dataValidation type="list" allowBlank="1" showInputMessage="1" showErrorMessage="1" sqref="F13:L13" xr:uid="{CFB5E0A7-E2C7-4A2D-A444-DECF141A3668}">
      <formula1>$O$13:$O$16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2" ma:contentTypeDescription="Create a new document." ma:contentTypeScope="" ma:versionID="5ea3659527cb1725a2c324340f9332fb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5f9f54ccb0a67a96421accbf4f113a5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752B5-EA1D-4AD7-B86F-F28DD3F88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f1908bf9-2dc4-4e3d-b4b9-4cf147fe6e6e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3</vt:i4>
      </vt:variant>
    </vt:vector>
  </HeadingPairs>
  <TitlesOfParts>
    <vt:vector size="6" baseType="lpstr">
      <vt:lpstr>Finansiniai duomenys</vt:lpstr>
      <vt:lpstr>Finansiniai duomenys(2015-2016)</vt:lpstr>
      <vt:lpstr>Suteikta parama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Renata</cp:lastModifiedBy>
  <cp:revision/>
  <cp:lastPrinted>2021-05-05T09:06:56Z</cp:lastPrinted>
  <dcterms:created xsi:type="dcterms:W3CDTF">2014-03-24T16:58:47Z</dcterms:created>
  <dcterms:modified xsi:type="dcterms:W3CDTF">2023-01-16T21:54:11Z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